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Расчет" sheetId="1" r:id="rId1"/>
  </sheets>
  <definedNames>
    <definedName name="_xlnm.Print_Area" localSheetId="0">'Расчет'!$A$1:$G$50</definedName>
  </definedNames>
  <calcPr fullCalcOnLoad="1"/>
</workbook>
</file>

<file path=xl/sharedStrings.xml><?xml version="1.0" encoding="utf-8"?>
<sst xmlns="http://schemas.openxmlformats.org/spreadsheetml/2006/main" count="72" uniqueCount="70">
  <si>
    <t xml:space="preserve">Утримання громадських вбиралень </t>
  </si>
  <si>
    <t>Найменування послуги</t>
  </si>
  <si>
    <t>Енергозабеспечення обєктів благоустрою</t>
  </si>
  <si>
    <t>Електропостачання</t>
  </si>
  <si>
    <t>Водопостачання</t>
  </si>
  <si>
    <t>Технічні засоби регулювання дорожнього руху</t>
  </si>
  <si>
    <t xml:space="preserve">Замовлення технічної документації </t>
  </si>
  <si>
    <t>Придбання та встановлення зупиночних павільйонів</t>
  </si>
  <si>
    <t xml:space="preserve">Братська могила радянських воїнів-визволителів м.Кривого Рогу «Вічний вогонь» на вул. Свято-Миколаївській, 45 </t>
  </si>
  <si>
    <t>Всього на утримання:</t>
  </si>
  <si>
    <t>Всього на поточний ремонт:</t>
  </si>
  <si>
    <t>Поточний ремонт пам'ятників</t>
  </si>
  <si>
    <t xml:space="preserve">Утримання зони відпочинку біля води/ пляжу </t>
  </si>
  <si>
    <t>Утримання зупиночних павільйонів</t>
  </si>
  <si>
    <t>Поточний ремонт зупиночних павільйонів</t>
  </si>
  <si>
    <t>Поточний ремонт підземних переходів</t>
  </si>
  <si>
    <t>Газопостачання (Вічний вогонь)</t>
  </si>
  <si>
    <t xml:space="preserve">Утримання дитячих та спортивних майданчиків </t>
  </si>
  <si>
    <t>Поточний ремонт дитячих та спортивних майданчиків</t>
  </si>
  <si>
    <t>Лабораторні дослідження води, піска, грунту в зоні відпочинку біля води</t>
  </si>
  <si>
    <t>Очікувана вартість послуги на рік, грн.</t>
  </si>
  <si>
    <t>Кількість об'єктів, од.</t>
  </si>
  <si>
    <t>№ з/п</t>
  </si>
  <si>
    <t>ВСЬОГО:</t>
  </si>
  <si>
    <t xml:space="preserve">районної у місті ради </t>
  </si>
  <si>
    <t>Утримання підземних переходів (пр.Поштовий)</t>
  </si>
  <si>
    <t>Послуги з ремонту і технічного обслуговування техніки</t>
  </si>
  <si>
    <t xml:space="preserve">Технічне обслуговування та поточний ремонт фонтанів </t>
  </si>
  <si>
    <t>Поточний ремонт зони відпочинку біля                                                                           води/пляжу</t>
  </si>
  <si>
    <t>Технічне обслуговування та поточний ремонт фонтанів</t>
  </si>
  <si>
    <t>План реалізації заходів по утриманню об'єктів благоустрою на 2019 рік</t>
  </si>
  <si>
    <t>Кількість послуг</t>
  </si>
  <si>
    <t>Експертна оцінка обєктів благоустрою</t>
  </si>
  <si>
    <t xml:space="preserve">Зона відпочинку біля води з благоустроєм у парку культури і відпочинку  ім. Федора Мершавцева </t>
  </si>
  <si>
    <t>вул.Лермонтова, просп. Поштовий</t>
  </si>
  <si>
    <t xml:space="preserve">до рішення </t>
  </si>
  <si>
    <t>Придбання та встановлення елементів спортивного майданчика</t>
  </si>
  <si>
    <t>8 комплектів</t>
  </si>
  <si>
    <t>Поточний ремонт об'єктів благоустрою</t>
  </si>
  <si>
    <t>Утримання об'єктів благоустрою</t>
  </si>
  <si>
    <t>Утримання  територій загального користування, що перебувають у межах району</t>
  </si>
  <si>
    <t>Всього енергозабезпечення:</t>
  </si>
  <si>
    <t>Послуги з ремонту і технічного обслуговування техніки,встановлення лічильників та їх повірка</t>
  </si>
  <si>
    <t xml:space="preserve">вул. Каменедробильна, Військове містечко-1, буд. 7, вул. Туполєва, 4а, вул. Петра Калнишевського, 19а, вул. Трубецького, напроти буд. №48
вул. Болгарська, напроти буд. №4, вул. Петра Калнишевського, 17б, вул. Свято-Миколаївська, 15, вул. Олександра Поля, 1, просп. Миру, 4, вул. Радості, вул. Старовокзальна, 2а, вул. Миколаївське шосе, 10, вул. Миколаївське шосе, 14,  вул. Свято-Миколаївська,10, вул. Ньютона, 34, вул. Ньютона, 46, вул. Вчителів, 2-3, вул. Алмазна, 43-45, пр. Миру, 2-4, пр. Поштовий, 48, вул. Лермонтова, 16, вул. Старовокзальна, 6, вул. Чумацька, вул.Тополина, 18, вул. Широківська  (зупиночний павільйон на трамвайній зупинці "вул.Широківська") , вул. Прорізна (зупиночний павільйон на трамвайній зупинці "вул.Тарапаківська")
</t>
  </si>
  <si>
    <t xml:space="preserve">Придбання матеріалів, будівельних матеріалів, обладнання,малоцінних предметів, інвентарю   для об'єктів благоустрою </t>
  </si>
  <si>
    <t>Додаток 3</t>
  </si>
  <si>
    <t>Продовження додатку 3</t>
  </si>
  <si>
    <t xml:space="preserve">Замовлення технічної документації на об'єкти благострою </t>
  </si>
  <si>
    <t>Капітальний ремонт об'єктів благоустрою</t>
  </si>
  <si>
    <t>Поточний ремонт підземних переходів за рахунок власних надходжень від оренди</t>
  </si>
  <si>
    <t>Демонтаж об'єктів та елементів благоустрою</t>
  </si>
  <si>
    <t xml:space="preserve">Фонтан у складі основного засобу за проектом «Проспект Карла Маркса, м.Кривий Ріг – реконструкція»  </t>
  </si>
  <si>
    <t>Прибирання сміття, опалого листя, сухої рослинності
січень, лютий, березень-по 2 рази на міс.,  квітень - 4 рази на міс.,                                                                          травень, вересень - по 12 разів на міс.,                                                                                                       червень, липень, серпень - по 15 разів на міс.,                                                               жовтень - 6 разів.,   листопад 4 рази на міс, грудень - 2 рази на міс.</t>
  </si>
  <si>
    <t>Січень, лютий - 2 рази на місяць,                                                                                                       березень - 4 рази на місяць,                                                                                                                                          квітень - 8 разів на місяць,                                                                                           травень, вересень - по 20 разів на місяць,                                                                                    червень, липень, серпень - по 30 разів на місяць,                                                          жовтень - 8 разів на місяць,                                                                             листопад, грудень - 4 рази на місяць.</t>
  </si>
  <si>
    <t xml:space="preserve">Травень -  2 рази на місяць,червень-листопад - 10 разів на місяць,                                                                     грудень - 3 рази на місяць </t>
  </si>
  <si>
    <t>травень - серпень - 2 рази</t>
  </si>
  <si>
    <t>Парк культури і відпочинку  ім. Федора Мершавцева, просп. Поштовий</t>
  </si>
  <si>
    <t>Просп. Поштовий</t>
  </si>
  <si>
    <r>
      <rPr>
        <sz val="13"/>
        <rFont val="Times New Roman"/>
        <family val="1"/>
      </rPr>
      <t>Пам'ятник О. Полю на пр-ті Поштовому;</t>
    </r>
    <r>
      <rPr>
        <sz val="13"/>
        <color indexed="10"/>
        <rFont val="Times New Roman"/>
        <family val="1"/>
      </rPr>
      <t xml:space="preserve">   </t>
    </r>
    <r>
      <rPr>
        <sz val="13"/>
        <rFont val="Times New Roman"/>
        <family val="1"/>
      </rPr>
      <t>пам'ятник Т.Г. Шевченку на пр-ті Поштовому;</t>
    </r>
    <r>
      <rPr>
        <sz val="13"/>
        <color indexed="10"/>
        <rFont val="Times New Roman"/>
        <family val="1"/>
      </rPr>
      <t xml:space="preserve">  </t>
    </r>
    <r>
      <rPr>
        <sz val="13"/>
        <rFont val="Times New Roman"/>
        <family val="1"/>
      </rPr>
      <t>братська могила радянських воїнів-визволителів м.Кривого Рогу «Вічний вогонь» на вул. Свято-Миколаївській, 45; меморіал героям-танкістам визволителям міста на пл. Визволення; пам’ятний знак жертвам голодомору у сквері на вул. Лермонтова;  пам'ятник О.С. Пушкіну на вул. Пушкіна, 10</t>
    </r>
  </si>
  <si>
    <t>Пісок для дитячих майданчиків</t>
  </si>
  <si>
    <t>Травень - вересень:                                                                                               Прибирання випадкового сміття - 80 га;                                                                  вигрібання сухої рослинності з вивезенням - 4 га;                                                                        підмітання сміття  з вивезенням- 4 га.                                                                                                     Липень- вересень:                                                                                                   Вигрібання та підмітання сміття за визначеними адресами  - 18 га               Жовтень- грудень:                                                                                                   Вигрібання та підмітання сміття за визначеними адресами  - 29,11 га       Листопад-грудень:                                                                                                         Прибирання випадкового сміття з вивезенням  - 2,98 га;                                                                  вигрібання сухої рослинності з вивезенням - 1 га;                                       підмітання сміття  з вивезенням- 2,5 га. +  1,0 га                                                                    Ліквідації несанкціонованих звалищ побутових відходів:
- кількість сміття, яке необхідно  повантажити та вивезти – 833 куб. м.</t>
  </si>
  <si>
    <t>вул.Свято-Миколаївська, вул.Лермонтова (3 од.), пл.Визволення, вул.Пожарського (2 од.), вул.Піхотинська, вул.Чудська, мкрн. Всебратське-2</t>
  </si>
  <si>
    <r>
      <rPr>
        <sz val="13"/>
        <rFont val="Times New Roman"/>
        <family val="1"/>
      </rPr>
      <t>На вул.Чумацькій;</t>
    </r>
    <r>
      <rPr>
        <sz val="13"/>
        <color indexed="60"/>
        <rFont val="Times New Roman"/>
        <family val="1"/>
      </rPr>
      <t xml:space="preserve">   </t>
    </r>
    <r>
      <rPr>
        <sz val="13"/>
        <rFont val="Times New Roman"/>
        <family val="1"/>
      </rPr>
      <t>вул. Українській, 1;   вул. Яцьківа, 4;  мкр-ні Всебратське-2;        вул. Миколаївське шосе, буд. 6;      вул. Тополиній, буд.26;</t>
    </r>
    <r>
      <rPr>
        <sz val="13"/>
        <color indexed="60"/>
        <rFont val="Times New Roman"/>
        <family val="1"/>
      </rPr>
      <t xml:space="preserve">  </t>
    </r>
    <r>
      <rPr>
        <sz val="13"/>
        <rFont val="Times New Roman"/>
        <family val="1"/>
      </rPr>
      <t xml:space="preserve"> вул. Старовокзальній, буд. 41; </t>
    </r>
    <r>
      <rPr>
        <sz val="13"/>
        <color indexed="60"/>
        <rFont val="Times New Roman"/>
        <family val="1"/>
      </rPr>
      <t xml:space="preserve"> </t>
    </r>
    <r>
      <rPr>
        <sz val="13"/>
        <rFont val="Times New Roman"/>
        <family val="1"/>
      </rPr>
      <t xml:space="preserve"> вул. Бахчисарайська, 5; вул.Миколаївське шосе (біля житлових будинків 6 та 8); вул. Горького, 5;</t>
    </r>
    <r>
      <rPr>
        <sz val="13"/>
        <color indexed="60"/>
        <rFont val="Times New Roman"/>
        <family val="1"/>
      </rPr>
      <t xml:space="preserve">  </t>
    </r>
    <r>
      <rPr>
        <sz val="13"/>
        <rFont val="Times New Roman"/>
        <family val="1"/>
      </rPr>
      <t>між будинком 45 на вул. Алмазній та будинком 46 на вул. Ньютона;    вул. Пушкіна, 7;</t>
    </r>
    <r>
      <rPr>
        <sz val="13"/>
        <color indexed="60"/>
        <rFont val="Times New Roman"/>
        <family val="1"/>
      </rPr>
      <t xml:space="preserve">  </t>
    </r>
    <r>
      <rPr>
        <sz val="13"/>
        <rFont val="Times New Roman"/>
        <family val="1"/>
      </rPr>
      <t>сквер на вул.П.Калнишевського; парк ім. Ю.Гагаріна; парк ім. Ф.Мершавцева; парк "Карачунівський"; перехрестя вул.Камчатської та вул.Лозуватської;</t>
    </r>
    <r>
      <rPr>
        <sz val="13"/>
        <color indexed="60"/>
        <rFont val="Times New Roman"/>
        <family val="1"/>
      </rPr>
      <t xml:space="preserve"> </t>
    </r>
    <r>
      <rPr>
        <sz val="13"/>
        <rFont val="Times New Roman"/>
        <family val="1"/>
      </rPr>
      <t>вул.Піхотинській,біля будинку №14;  біля буд. №32 у Військомовому містечку-35</t>
    </r>
    <r>
      <rPr>
        <sz val="13"/>
        <color indexed="10"/>
        <rFont val="Times New Roman"/>
        <family val="1"/>
      </rPr>
      <t xml:space="preserve">
</t>
    </r>
  </si>
  <si>
    <r>
      <t xml:space="preserve">1.дитячі та спортивні майданчики:   вул. Каменедробильна; Військове містечко-1, буд. 7; вул. Туполєва, 4а; вул. Петра Калнишевського, 19а;   вул. Трубецького, напроти буд. №48; вул. Болгарська, напроти буд. №4;     вул. Петра Калнишевського, 17б; вул. Свято-Миколаївська, 15; вул. Олександра Поля, 1;  просп. Миру, 4; вул. Радості;  вул. Старовокзальна, 2а; вул. Миколаївське шосе, 10; вул. Миколаївське шосе, 14;  вул. Свято-Миколаївська,10; вул. Ньютона, 34;  вул. Ньютона, 46;  вул. Вчителів, 2-3; пр. Миру, 2-4; вул. Алмазна, 43-45;  пр. Поштовий, 48; вул. Лермонтова, 16; вул. Старовокзальна, 6;   вул. Чумацька;  вул.Тополина, 18;                                                                                                                                   2. зупиночні павільйони за адресами:  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вул. Широківська  (зупиночний павільйон на трамвайній зупинці "вул.Широківська") , вул. Прорізна (зупиночний павільйон на трамвайній зупинці "вул.Тарапаківська"),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 xml:space="preserve">вул.Алмазна(1 од.), вул. Лермонтова (2 од.);                                                                                               3. пам'ятник Б.Хмельницькому.                                                                                         </t>
    </r>
  </si>
  <si>
    <r>
      <rPr>
        <sz val="13"/>
        <rFont val="Times New Roman"/>
        <family val="1"/>
      </rPr>
      <t xml:space="preserve">«З-д Рудор» на вул. Прорізній - 2 од.;       </t>
    </r>
    <r>
      <rPr>
        <sz val="13"/>
        <color indexed="10"/>
        <rFont val="Times New Roman"/>
        <family val="1"/>
      </rPr>
      <t xml:space="preserve">                                                                                                                                    </t>
    </r>
    <r>
      <rPr>
        <sz val="13"/>
        <rFont val="Times New Roman"/>
        <family val="1"/>
      </rPr>
      <t xml:space="preserve">«мкр-н Карачуни» на вул. Миколаївське шосе;    </t>
    </r>
    <r>
      <rPr>
        <sz val="13"/>
        <color indexed="10"/>
        <rFont val="Times New Roman"/>
        <family val="1"/>
      </rPr>
      <t xml:space="preserve">                                                      </t>
    </r>
    <r>
      <rPr>
        <sz val="13"/>
        <rFont val="Times New Roman"/>
        <family val="1"/>
      </rPr>
      <t xml:space="preserve">"Авіаколедж" на вул.Купріна; 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 xml:space="preserve">"вул.Кренкеля" на вул.Купріна - 2 од.;    </t>
    </r>
    <r>
      <rPr>
        <sz val="13"/>
        <color indexed="10"/>
        <rFont val="Times New Roman"/>
        <family val="1"/>
      </rPr>
      <t xml:space="preserve">                                                                                                            </t>
    </r>
    <r>
      <rPr>
        <sz val="13"/>
        <rFont val="Times New Roman"/>
        <family val="1"/>
      </rPr>
      <t xml:space="preserve">«вул. Українська» (буд. 60); «Школа №28» на вул. Українській - 2 од; </t>
    </r>
    <r>
      <rPr>
        <sz val="13"/>
        <color indexed="10"/>
        <rFont val="Times New Roman"/>
        <family val="1"/>
      </rPr>
      <t xml:space="preserve">                                                       </t>
    </r>
    <r>
      <rPr>
        <sz val="13"/>
        <rFont val="Times New Roman"/>
        <family val="1"/>
      </rPr>
      <t xml:space="preserve">"Шахтопроходка" на пр-ті Миру  ( з боку вул.Івана Франка); </t>
    </r>
    <r>
      <rPr>
        <sz val="13"/>
        <color indexed="10"/>
        <rFont val="Times New Roman"/>
        <family val="1"/>
      </rPr>
      <t xml:space="preserve">                                                                           </t>
    </r>
    <r>
      <rPr>
        <sz val="13"/>
        <rFont val="Times New Roman"/>
        <family val="1"/>
      </rPr>
      <t>"вул.Широківська"; "Вул.Рахманінова"; "вул.Тарапаківська")</t>
    </r>
  </si>
  <si>
    <t>Сухе прибирання - 314 раз (25-26 разів на місяць),                                                 вологе прибирання 30  раз (2-3 рази - підлога та стіни)                                                                                                                                                                                                 очищення сходів від снігу та посипка протиожеледним матеріалом -  3 рази (за необхідності),                                                                                                                         очищення стін від оголошень та видалення графіті - загальна площа 622 м2 (за необхідності)</t>
  </si>
  <si>
    <t xml:space="preserve">Березень - 10 разів на міс., квітень-вересень- 12 разів на міс.,  січень, лютий,  листопад, грудень - 6 разів на місяць, березень, жовтень- 8 разів на місяць.                                                                                                     Розчистка та посипання протиожеледним матеріалом вручну - 3 рази (за необхідності)                                                                                        </t>
  </si>
  <si>
    <t>вул.Лермонтова, пл.Визволення</t>
  </si>
  <si>
    <t>Скульптура Б.Хмельницькому памятника на вул.Старовокзальній</t>
  </si>
  <si>
    <t>24.12.2019  № 377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</si>
</sst>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000"/>
    <numFmt numFmtId="202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8"/>
      <color indexed="9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i/>
      <sz val="18"/>
      <color indexed="8"/>
      <name val="Times New Roman"/>
      <family val="1"/>
    </font>
    <font>
      <sz val="12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Calibri"/>
      <family val="2"/>
    </font>
    <font>
      <sz val="13"/>
      <color indexed="10"/>
      <name val="Times New Roman"/>
      <family val="1"/>
    </font>
    <font>
      <sz val="13"/>
      <color indexed="6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9" fontId="1" fillId="0" borderId="0" applyFont="0" applyFill="0" applyBorder="0" applyAlignment="0" applyProtection="0"/>
    <xf numFmtId="0" fontId="43" fillId="26" borderId="0" applyNumberFormat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7" borderId="6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1" fillId="31" borderId="8" applyNumberFormat="0" applyFont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14" fillId="32" borderId="0" xfId="0" applyFont="1" applyFill="1" applyAlignment="1">
      <alignment/>
    </xf>
    <xf numFmtId="0" fontId="0" fillId="0" borderId="0" xfId="0" applyFill="1" applyAlignment="1">
      <alignment wrapText="1"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4" fontId="16" fillId="33" borderId="11" xfId="0" applyNumberFormat="1" applyFont="1" applyFill="1" applyBorder="1" applyAlignment="1">
      <alignment horizontal="center" vertical="center" wrapText="1"/>
    </xf>
    <xf numFmtId="4" fontId="17" fillId="33" borderId="11" xfId="0" applyNumberFormat="1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left" vertical="center" wrapText="1"/>
    </xf>
    <xf numFmtId="2" fontId="16" fillId="33" borderId="13" xfId="0" applyNumberFormat="1" applyFont="1" applyFill="1" applyBorder="1" applyAlignment="1">
      <alignment horizontal="center" vertical="center"/>
    </xf>
    <xf numFmtId="4" fontId="17" fillId="33" borderId="13" xfId="0" applyNumberFormat="1" applyFont="1" applyFill="1" applyBorder="1" applyAlignment="1">
      <alignment horizontal="center" vertical="center"/>
    </xf>
    <xf numFmtId="4" fontId="17" fillId="33" borderId="13" xfId="0" applyNumberFormat="1" applyFont="1" applyFill="1" applyBorder="1" applyAlignment="1">
      <alignment horizontal="center" vertical="center" wrapText="1"/>
    </xf>
    <xf numFmtId="4" fontId="19" fillId="33" borderId="13" xfId="0" applyNumberFormat="1" applyFont="1" applyFill="1" applyBorder="1" applyAlignment="1">
      <alignment horizontal="center" vertical="center"/>
    </xf>
    <xf numFmtId="4" fontId="18" fillId="33" borderId="13" xfId="0" applyNumberFormat="1" applyFont="1" applyFill="1" applyBorder="1" applyAlignment="1">
      <alignment horizontal="center" vertical="center"/>
    </xf>
    <xf numFmtId="2" fontId="16" fillId="33" borderId="11" xfId="0" applyNumberFormat="1" applyFont="1" applyFill="1" applyBorder="1" applyAlignment="1">
      <alignment horizontal="center" vertical="center"/>
    </xf>
    <xf numFmtId="4" fontId="18" fillId="33" borderId="13" xfId="0" applyNumberFormat="1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16" fillId="33" borderId="13" xfId="0" applyFont="1" applyFill="1" applyBorder="1" applyAlignment="1">
      <alignment horizontal="center" vertical="center" wrapText="1"/>
    </xf>
    <xf numFmtId="4" fontId="16" fillId="33" borderId="13" xfId="0" applyNumberFormat="1" applyFont="1" applyFill="1" applyBorder="1" applyAlignment="1">
      <alignment horizontal="left" vertical="center" wrapText="1"/>
    </xf>
    <xf numFmtId="4" fontId="16" fillId="33" borderId="13" xfId="0" applyNumberFormat="1" applyFont="1" applyFill="1" applyBorder="1" applyAlignment="1">
      <alignment horizontal="center" vertical="center"/>
    </xf>
    <xf numFmtId="0" fontId="16" fillId="33" borderId="13" xfId="0" applyNumberFormat="1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wrapText="1"/>
    </xf>
    <xf numFmtId="0" fontId="57" fillId="33" borderId="0" xfId="0" applyFont="1" applyFill="1" applyAlignment="1">
      <alignment/>
    </xf>
    <xf numFmtId="0" fontId="16" fillId="33" borderId="12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/>
    </xf>
    <xf numFmtId="0" fontId="17" fillId="33" borderId="14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17" fillId="33" borderId="12" xfId="0" applyFont="1" applyFill="1" applyBorder="1" applyAlignment="1">
      <alignment horizontal="right" vertical="center"/>
    </xf>
    <xf numFmtId="0" fontId="18" fillId="33" borderId="13" xfId="0" applyFont="1" applyFill="1" applyBorder="1" applyAlignment="1">
      <alignment horizontal="left" vertical="center" wrapText="1"/>
    </xf>
    <xf numFmtId="0" fontId="57" fillId="33" borderId="0" xfId="0" applyFont="1" applyFill="1" applyAlignment="1">
      <alignment wrapText="1"/>
    </xf>
    <xf numFmtId="0" fontId="16" fillId="33" borderId="13" xfId="0" applyFont="1" applyFill="1" applyBorder="1" applyAlignment="1">
      <alignment horizontal="left" vertical="top" wrapText="1"/>
    </xf>
    <xf numFmtId="2" fontId="17" fillId="33" borderId="13" xfId="0" applyNumberFormat="1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left" vertical="center"/>
    </xf>
    <xf numFmtId="0" fontId="17" fillId="33" borderId="14" xfId="0" applyFont="1" applyFill="1" applyBorder="1" applyAlignment="1">
      <alignment horizontal="left" vertical="center"/>
    </xf>
    <xf numFmtId="0" fontId="17" fillId="33" borderId="12" xfId="0" applyFont="1" applyFill="1" applyBorder="1" applyAlignment="1">
      <alignment horizontal="left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left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93" zoomScaleNormal="93" zoomScaleSheetLayoutView="93" workbookViewId="0" topLeftCell="A1">
      <selection activeCell="F4" sqref="F4"/>
    </sheetView>
  </sheetViews>
  <sheetFormatPr defaultColWidth="9.140625" defaultRowHeight="15"/>
  <cols>
    <col min="1" max="1" width="5.28125" style="1" customWidth="1"/>
    <col min="2" max="2" width="8.57421875" style="10" customWidth="1"/>
    <col min="3" max="3" width="50.28125" style="1" customWidth="1"/>
    <col min="4" max="4" width="16.00390625" style="1" customWidth="1"/>
    <col min="5" max="5" width="83.140625" style="1" customWidth="1"/>
    <col min="6" max="6" width="26.8515625" style="1" customWidth="1"/>
    <col min="7" max="7" width="9.140625" style="1" customWidth="1"/>
    <col min="8" max="8" width="16.8515625" style="1" customWidth="1"/>
    <col min="9" max="16384" width="9.140625" style="1" customWidth="1"/>
  </cols>
  <sheetData>
    <row r="1" ht="23.25" customHeight="1">
      <c r="F1" s="17" t="s">
        <v>45</v>
      </c>
    </row>
    <row r="2" spans="5:7" ht="19.5" customHeight="1">
      <c r="E2" s="19"/>
      <c r="F2" s="20" t="s">
        <v>35</v>
      </c>
      <c r="G2" s="19"/>
    </row>
    <row r="3" spans="5:7" ht="21" customHeight="1">
      <c r="E3" s="19"/>
      <c r="F3" s="20" t="s">
        <v>24</v>
      </c>
      <c r="G3" s="19"/>
    </row>
    <row r="4" spans="5:7" ht="20.25" customHeight="1">
      <c r="E4" s="19"/>
      <c r="F4" s="20" t="s">
        <v>69</v>
      </c>
      <c r="G4" s="19"/>
    </row>
    <row r="5" ht="47.25" customHeight="1"/>
    <row r="6" spans="3:6" ht="21" customHeight="1">
      <c r="C6" s="81" t="s">
        <v>30</v>
      </c>
      <c r="D6" s="82"/>
      <c r="E6" s="82"/>
      <c r="F6" s="82"/>
    </row>
    <row r="7" spans="3:6" ht="18.75">
      <c r="C7" s="14"/>
      <c r="D7" s="15"/>
      <c r="E7" s="15"/>
      <c r="F7" s="15"/>
    </row>
    <row r="8" spans="2:7" ht="59.25" customHeight="1">
      <c r="B8" s="40" t="s">
        <v>22</v>
      </c>
      <c r="C8" s="41" t="s">
        <v>1</v>
      </c>
      <c r="D8" s="40" t="s">
        <v>21</v>
      </c>
      <c r="E8" s="40" t="s">
        <v>31</v>
      </c>
      <c r="F8" s="40" t="s">
        <v>20</v>
      </c>
      <c r="G8" s="42"/>
    </row>
    <row r="9" spans="2:7" s="16" customFormat="1" ht="18" customHeight="1">
      <c r="B9" s="43">
        <v>1</v>
      </c>
      <c r="C9" s="44">
        <v>2</v>
      </c>
      <c r="D9" s="43">
        <v>3</v>
      </c>
      <c r="E9" s="43">
        <v>4</v>
      </c>
      <c r="F9" s="43">
        <v>5</v>
      </c>
      <c r="G9" s="45"/>
    </row>
    <row r="10" spans="2:7" ht="21.75" customHeight="1">
      <c r="B10" s="29">
        <v>1</v>
      </c>
      <c r="C10" s="83" t="s">
        <v>39</v>
      </c>
      <c r="D10" s="83"/>
      <c r="E10" s="83"/>
      <c r="F10" s="83"/>
      <c r="G10" s="46"/>
    </row>
    <row r="11" spans="2:7" ht="104.25" customHeight="1">
      <c r="B11" s="29"/>
      <c r="C11" s="47" t="s">
        <v>25</v>
      </c>
      <c r="D11" s="29">
        <v>1</v>
      </c>
      <c r="E11" s="48" t="s">
        <v>65</v>
      </c>
      <c r="F11" s="49">
        <f>90064-8340</f>
        <v>81724</v>
      </c>
      <c r="G11" s="46"/>
    </row>
    <row r="12" spans="2:7" ht="93" customHeight="1">
      <c r="B12" s="29"/>
      <c r="C12" s="47" t="s">
        <v>17</v>
      </c>
      <c r="D12" s="29">
        <v>27</v>
      </c>
      <c r="E12" s="48" t="s">
        <v>52</v>
      </c>
      <c r="F12" s="31">
        <v>508533</v>
      </c>
      <c r="G12" s="46"/>
    </row>
    <row r="13" spans="2:7" ht="120" customHeight="1">
      <c r="B13" s="29"/>
      <c r="C13" s="47" t="s">
        <v>12</v>
      </c>
      <c r="D13" s="29">
        <v>1</v>
      </c>
      <c r="E13" s="50" t="s">
        <v>53</v>
      </c>
      <c r="F13" s="49">
        <v>107963</v>
      </c>
      <c r="G13" s="46"/>
    </row>
    <row r="14" spans="2:7" ht="37.5" customHeight="1">
      <c r="B14" s="29"/>
      <c r="C14" s="29" t="s">
        <v>0</v>
      </c>
      <c r="D14" s="29">
        <v>1</v>
      </c>
      <c r="E14" s="48" t="s">
        <v>54</v>
      </c>
      <c r="F14" s="49">
        <v>47519</v>
      </c>
      <c r="G14" s="46"/>
    </row>
    <row r="15" spans="2:7" ht="75" customHeight="1">
      <c r="B15" s="29"/>
      <c r="C15" s="51" t="s">
        <v>13</v>
      </c>
      <c r="D15" s="51">
        <v>51</v>
      </c>
      <c r="E15" s="37" t="s">
        <v>66</v>
      </c>
      <c r="F15" s="35">
        <f>332710-24000</f>
        <v>308710</v>
      </c>
      <c r="G15" s="46"/>
    </row>
    <row r="16" spans="2:7" s="2" customFormat="1" ht="249.75" customHeight="1">
      <c r="B16" s="51"/>
      <c r="C16" s="52" t="s">
        <v>40</v>
      </c>
      <c r="D16" s="51"/>
      <c r="E16" s="37" t="s">
        <v>60</v>
      </c>
      <c r="F16" s="35">
        <f>195000+390000-19918+315300+100000+195000+69044-40000-48022</f>
        <v>1156404</v>
      </c>
      <c r="G16" s="53"/>
    </row>
    <row r="17" spans="2:7" ht="24" customHeight="1">
      <c r="B17" s="29"/>
      <c r="C17" s="41" t="s">
        <v>9</v>
      </c>
      <c r="D17" s="29"/>
      <c r="E17" s="49"/>
      <c r="F17" s="34">
        <f>SUM(F11:F16)</f>
        <v>2210853</v>
      </c>
      <c r="G17" s="46"/>
    </row>
    <row r="18" spans="1:7" s="23" customFormat="1" ht="32.25" customHeight="1">
      <c r="A18" s="22"/>
      <c r="B18" s="54"/>
      <c r="C18" s="55"/>
      <c r="D18" s="56"/>
      <c r="E18" s="57">
        <v>2</v>
      </c>
      <c r="F18" s="80" t="s">
        <v>46</v>
      </c>
      <c r="G18" s="80"/>
    </row>
    <row r="19" spans="2:7" ht="24" customHeight="1">
      <c r="B19" s="58">
        <v>1</v>
      </c>
      <c r="C19" s="44">
        <v>2</v>
      </c>
      <c r="D19" s="43">
        <v>3</v>
      </c>
      <c r="E19" s="43">
        <v>4</v>
      </c>
      <c r="F19" s="43">
        <v>5</v>
      </c>
      <c r="G19" s="46"/>
    </row>
    <row r="20" spans="2:7" ht="41.25" customHeight="1">
      <c r="B20" s="29">
        <v>2</v>
      </c>
      <c r="C20" s="24" t="s">
        <v>19</v>
      </c>
      <c r="D20" s="25">
        <v>1</v>
      </c>
      <c r="E20" s="26" t="s">
        <v>55</v>
      </c>
      <c r="F20" s="27">
        <f>8586-4363-2612</f>
        <v>1611</v>
      </c>
      <c r="G20" s="59"/>
    </row>
    <row r="21" spans="2:7" s="38" customFormat="1" ht="17.25">
      <c r="B21" s="29">
        <v>3</v>
      </c>
      <c r="C21" s="74" t="s">
        <v>38</v>
      </c>
      <c r="D21" s="75"/>
      <c r="E21" s="75"/>
      <c r="F21" s="76"/>
      <c r="G21" s="59"/>
    </row>
    <row r="22" spans="2:7" ht="240" customHeight="1">
      <c r="B22" s="29"/>
      <c r="C22" s="28" t="s">
        <v>18</v>
      </c>
      <c r="D22" s="29">
        <v>21</v>
      </c>
      <c r="E22" s="30" t="s">
        <v>62</v>
      </c>
      <c r="F22" s="31">
        <f>262363+58+2612+48-25500-5041</f>
        <v>234540</v>
      </c>
      <c r="G22" s="59"/>
    </row>
    <row r="23" spans="2:7" ht="159" customHeight="1">
      <c r="B23" s="29"/>
      <c r="C23" s="60" t="s">
        <v>11</v>
      </c>
      <c r="D23" s="29">
        <v>6</v>
      </c>
      <c r="E23" s="61" t="s">
        <v>58</v>
      </c>
      <c r="F23" s="31">
        <f>62292-13000+5041</f>
        <v>54333</v>
      </c>
      <c r="G23" s="59"/>
    </row>
    <row r="24" spans="2:7" ht="148.5" customHeight="1">
      <c r="B24" s="25"/>
      <c r="C24" s="62" t="s">
        <v>14</v>
      </c>
      <c r="D24" s="25">
        <v>14</v>
      </c>
      <c r="E24" s="63" t="s">
        <v>64</v>
      </c>
      <c r="F24" s="36">
        <f>107400+9129</f>
        <v>116529</v>
      </c>
      <c r="G24" s="59"/>
    </row>
    <row r="25" spans="2:7" ht="36" customHeight="1">
      <c r="B25" s="29"/>
      <c r="C25" s="28" t="s">
        <v>28</v>
      </c>
      <c r="D25" s="29">
        <v>1</v>
      </c>
      <c r="E25" s="30" t="s">
        <v>33</v>
      </c>
      <c r="F25" s="31">
        <f>10000-58</f>
        <v>9942</v>
      </c>
      <c r="G25" s="59"/>
    </row>
    <row r="26" spans="2:7" ht="27" customHeight="1">
      <c r="B26" s="29"/>
      <c r="C26" s="60" t="s">
        <v>15</v>
      </c>
      <c r="D26" s="29">
        <v>1</v>
      </c>
      <c r="E26" s="64" t="s">
        <v>57</v>
      </c>
      <c r="F26" s="31">
        <f>20000-10000-48</f>
        <v>9952</v>
      </c>
      <c r="G26" s="59"/>
    </row>
    <row r="27" spans="2:7" s="38" customFormat="1" ht="27" customHeight="1">
      <c r="B27" s="29"/>
      <c r="C27" s="65" t="s">
        <v>10</v>
      </c>
      <c r="D27" s="66"/>
      <c r="E27" s="66"/>
      <c r="F27" s="32">
        <f>SUM(F22:F26)</f>
        <v>425296</v>
      </c>
      <c r="G27" s="59"/>
    </row>
    <row r="28" spans="2:7" ht="21.75" customHeight="1">
      <c r="B28" s="29">
        <v>4</v>
      </c>
      <c r="C28" s="77" t="s">
        <v>29</v>
      </c>
      <c r="D28" s="78"/>
      <c r="E28" s="78"/>
      <c r="F28" s="79"/>
      <c r="G28" s="59"/>
    </row>
    <row r="29" spans="2:7" s="38" customFormat="1" ht="30" customHeight="1">
      <c r="B29" s="29"/>
      <c r="C29" s="28" t="s">
        <v>27</v>
      </c>
      <c r="D29" s="29">
        <v>2</v>
      </c>
      <c r="E29" s="47" t="s">
        <v>56</v>
      </c>
      <c r="F29" s="32">
        <f>209000-180-75</f>
        <v>208745</v>
      </c>
      <c r="G29" s="59"/>
    </row>
    <row r="30" spans="2:7" ht="18" customHeight="1">
      <c r="B30" s="29">
        <v>5</v>
      </c>
      <c r="C30" s="77" t="s">
        <v>2</v>
      </c>
      <c r="D30" s="78"/>
      <c r="E30" s="78"/>
      <c r="F30" s="79"/>
      <c r="G30" s="59"/>
    </row>
    <row r="31" spans="2:7" s="38" customFormat="1" ht="20.25" customHeight="1">
      <c r="B31" s="29"/>
      <c r="C31" s="60" t="s">
        <v>4</v>
      </c>
      <c r="D31" s="29">
        <v>4</v>
      </c>
      <c r="E31" s="29"/>
      <c r="F31" s="35">
        <f>55679-4000</f>
        <v>51679</v>
      </c>
      <c r="G31" s="59"/>
    </row>
    <row r="32" spans="2:7" s="39" customFormat="1" ht="21.75" customHeight="1">
      <c r="B32" s="51"/>
      <c r="C32" s="67" t="s">
        <v>3</v>
      </c>
      <c r="D32" s="51">
        <v>3</v>
      </c>
      <c r="E32" s="51"/>
      <c r="F32" s="35">
        <f>114702-20000</f>
        <v>94702</v>
      </c>
      <c r="G32" s="68"/>
    </row>
    <row r="33" spans="2:7" s="38" customFormat="1" ht="20.25" customHeight="1">
      <c r="B33" s="29"/>
      <c r="C33" s="60" t="s">
        <v>16</v>
      </c>
      <c r="D33" s="29">
        <v>1</v>
      </c>
      <c r="E33" s="29"/>
      <c r="F33" s="31">
        <f>6155-4300</f>
        <v>1855</v>
      </c>
      <c r="G33" s="59"/>
    </row>
    <row r="34" spans="2:7" ht="18.75" customHeight="1">
      <c r="B34" s="29"/>
      <c r="C34" s="69" t="s">
        <v>41</v>
      </c>
      <c r="D34" s="29"/>
      <c r="E34" s="29"/>
      <c r="F34" s="34">
        <f>SUM(F31:F33)</f>
        <v>148236</v>
      </c>
      <c r="G34" s="59"/>
    </row>
    <row r="35" spans="2:7" ht="18.75" customHeight="1">
      <c r="B35" s="29">
        <v>6</v>
      </c>
      <c r="C35" s="74" t="s">
        <v>26</v>
      </c>
      <c r="D35" s="75"/>
      <c r="E35" s="75"/>
      <c r="F35" s="76"/>
      <c r="G35" s="59"/>
    </row>
    <row r="36" spans="2:7" ht="64.5" customHeight="1">
      <c r="B36" s="29"/>
      <c r="C36" s="47" t="s">
        <v>42</v>
      </c>
      <c r="D36" s="29">
        <v>1</v>
      </c>
      <c r="E36" s="30" t="s">
        <v>8</v>
      </c>
      <c r="F36" s="34">
        <f>2030+75</f>
        <v>2105</v>
      </c>
      <c r="G36" s="59"/>
    </row>
    <row r="37" spans="1:7" ht="32.25" customHeight="1">
      <c r="A37" s="18"/>
      <c r="B37" s="54"/>
      <c r="C37" s="55"/>
      <c r="D37" s="56"/>
      <c r="E37" s="57">
        <v>3</v>
      </c>
      <c r="F37" s="80" t="s">
        <v>46</v>
      </c>
      <c r="G37" s="80"/>
    </row>
    <row r="38" spans="2:7" ht="18.75" customHeight="1">
      <c r="B38" s="58">
        <v>1</v>
      </c>
      <c r="C38" s="44">
        <v>2</v>
      </c>
      <c r="D38" s="43">
        <v>3</v>
      </c>
      <c r="E38" s="43">
        <v>4</v>
      </c>
      <c r="F38" s="43">
        <v>5</v>
      </c>
      <c r="G38" s="42"/>
    </row>
    <row r="39" spans="2:7" ht="29.25" customHeight="1">
      <c r="B39" s="29">
        <v>7</v>
      </c>
      <c r="C39" s="74" t="s">
        <v>5</v>
      </c>
      <c r="D39" s="75"/>
      <c r="E39" s="75"/>
      <c r="F39" s="76"/>
      <c r="G39" s="59"/>
    </row>
    <row r="40" spans="2:7" s="38" customFormat="1" ht="36" customHeight="1">
      <c r="B40" s="29"/>
      <c r="C40" s="28" t="s">
        <v>5</v>
      </c>
      <c r="D40" s="29">
        <v>24</v>
      </c>
      <c r="E40" s="30" t="s">
        <v>67</v>
      </c>
      <c r="F40" s="32">
        <f>36521-2521</f>
        <v>34000</v>
      </c>
      <c r="G40" s="59"/>
    </row>
    <row r="41" spans="2:7" ht="17.25">
      <c r="B41" s="29">
        <v>8</v>
      </c>
      <c r="C41" s="74" t="s">
        <v>6</v>
      </c>
      <c r="D41" s="75"/>
      <c r="E41" s="75"/>
      <c r="F41" s="76"/>
      <c r="G41" s="59"/>
    </row>
    <row r="42" spans="2:7" s="21" customFormat="1" ht="260.25" customHeight="1">
      <c r="B42" s="47"/>
      <c r="C42" s="28" t="s">
        <v>47</v>
      </c>
      <c r="D42" s="47">
        <v>31</v>
      </c>
      <c r="E42" s="70" t="s">
        <v>63</v>
      </c>
      <c r="F42" s="33">
        <f>181900+100000-1349-100000-32100</f>
        <v>148451</v>
      </c>
      <c r="G42" s="71"/>
    </row>
    <row r="43" spans="2:7" ht="188.25" customHeight="1">
      <c r="B43" s="29"/>
      <c r="C43" s="29" t="s">
        <v>32</v>
      </c>
      <c r="D43" s="29">
        <v>27</v>
      </c>
      <c r="E43" s="72" t="s">
        <v>43</v>
      </c>
      <c r="F43" s="73">
        <f>42900-2050</f>
        <v>40850</v>
      </c>
      <c r="G43" s="59"/>
    </row>
    <row r="44" spans="2:7" ht="54" customHeight="1">
      <c r="B44" s="29">
        <v>9</v>
      </c>
      <c r="C44" s="40" t="s">
        <v>36</v>
      </c>
      <c r="D44" s="29" t="s">
        <v>37</v>
      </c>
      <c r="E44" s="47"/>
      <c r="F44" s="73">
        <v>2060000</v>
      </c>
      <c r="G44" s="59"/>
    </row>
    <row r="45" spans="2:7" ht="43.5" customHeight="1">
      <c r="B45" s="29">
        <v>10</v>
      </c>
      <c r="C45" s="40" t="s">
        <v>7</v>
      </c>
      <c r="D45" s="29">
        <v>10</v>
      </c>
      <c r="E45" s="47" t="s">
        <v>61</v>
      </c>
      <c r="F45" s="73">
        <f>418410+40000</f>
        <v>458410</v>
      </c>
      <c r="G45" s="59"/>
    </row>
    <row r="46" spans="2:7" ht="47.25" customHeight="1">
      <c r="B46" s="29">
        <v>11</v>
      </c>
      <c r="C46" s="40" t="s">
        <v>49</v>
      </c>
      <c r="D46" s="29">
        <v>2</v>
      </c>
      <c r="E46" s="29" t="s">
        <v>34</v>
      </c>
      <c r="F46" s="32">
        <v>23254</v>
      </c>
      <c r="G46" s="59"/>
    </row>
    <row r="47" spans="2:7" ht="69.75" customHeight="1">
      <c r="B47" s="29">
        <v>12</v>
      </c>
      <c r="C47" s="40" t="s">
        <v>44</v>
      </c>
      <c r="D47" s="29"/>
      <c r="E47" s="29" t="s">
        <v>59</v>
      </c>
      <c r="F47" s="32">
        <v>35071</v>
      </c>
      <c r="G47" s="59"/>
    </row>
    <row r="48" spans="2:7" ht="36" customHeight="1">
      <c r="B48" s="29">
        <v>13</v>
      </c>
      <c r="C48" s="40" t="s">
        <v>48</v>
      </c>
      <c r="D48" s="29">
        <v>1</v>
      </c>
      <c r="E48" s="47" t="s">
        <v>51</v>
      </c>
      <c r="F48" s="32">
        <f>500000-384000</f>
        <v>116000</v>
      </c>
      <c r="G48" s="59"/>
    </row>
    <row r="49" spans="2:7" ht="42.75" customHeight="1">
      <c r="B49" s="29">
        <v>14</v>
      </c>
      <c r="C49" s="40" t="s">
        <v>50</v>
      </c>
      <c r="D49" s="29">
        <v>1</v>
      </c>
      <c r="E49" s="29" t="s">
        <v>68</v>
      </c>
      <c r="F49" s="32">
        <v>10000</v>
      </c>
      <c r="G49" s="59"/>
    </row>
    <row r="50" spans="2:7" ht="38.25" customHeight="1">
      <c r="B50" s="29"/>
      <c r="C50" s="41" t="s">
        <v>23</v>
      </c>
      <c r="D50" s="29"/>
      <c r="E50" s="29"/>
      <c r="F50" s="32">
        <f>F17+F20+F27+F29+F34+F36+F40+F42+F43+F44+F45+F46+F47+F48+F49</f>
        <v>5922882</v>
      </c>
      <c r="G50" s="42"/>
    </row>
    <row r="51" spans="2:6" ht="15">
      <c r="B51" s="11"/>
      <c r="C51" s="3"/>
      <c r="D51" s="4"/>
      <c r="E51" s="4"/>
      <c r="F51" s="12"/>
    </row>
    <row r="52" spans="2:6" ht="15">
      <c r="B52" s="11"/>
      <c r="C52" s="8"/>
      <c r="D52" s="9"/>
      <c r="E52" s="9"/>
      <c r="F52" s="13"/>
    </row>
    <row r="53" spans="2:6" ht="15">
      <c r="B53" s="11"/>
      <c r="C53" s="8"/>
      <c r="D53" s="9"/>
      <c r="E53" s="9"/>
      <c r="F53" s="13"/>
    </row>
    <row r="54" spans="3:6" ht="15">
      <c r="C54" s="6"/>
      <c r="D54" s="5"/>
      <c r="E54" s="5"/>
      <c r="F54" s="5"/>
    </row>
    <row r="55" spans="3:6" ht="15">
      <c r="C55" s="7"/>
      <c r="D55" s="5"/>
      <c r="E55" s="5"/>
      <c r="F55" s="5"/>
    </row>
  </sheetData>
  <sheetProtection/>
  <mergeCells count="10">
    <mergeCell ref="C41:F41"/>
    <mergeCell ref="C39:F39"/>
    <mergeCell ref="C30:F30"/>
    <mergeCell ref="C35:F35"/>
    <mergeCell ref="F37:G37"/>
    <mergeCell ref="C6:F6"/>
    <mergeCell ref="C10:F10"/>
    <mergeCell ref="C21:F21"/>
    <mergeCell ref="C28:F28"/>
    <mergeCell ref="F18:G18"/>
  </mergeCells>
  <printOptions/>
  <pageMargins left="0.5118110236220472" right="0.3937007874015748" top="0.4724409448818898" bottom="0.4724409448818898" header="0.35433070866141736" footer="0.31496062992125984"/>
  <pageSetup horizontalDpi="600" verticalDpi="600" orientation="landscape" paperSize="9" scale="50" r:id="rId1"/>
  <headerFooter differentFirst="1">
    <oddHeader>&amp;C
</oddHeader>
  </headerFooter>
  <rowBreaks count="3" manualBreakCount="3">
    <brk id="17" max="255" man="1"/>
    <brk id="36" max="255" man="1"/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2019-08-19T05:49:13Z</cp:lastPrinted>
  <dcterms:created xsi:type="dcterms:W3CDTF">2006-09-16T00:00:00Z</dcterms:created>
  <dcterms:modified xsi:type="dcterms:W3CDTF">2019-12-28T09:10:42Z</dcterms:modified>
  <cp:category/>
  <cp:version/>
  <cp:contentType/>
  <cp:contentStatus/>
</cp:coreProperties>
</file>