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6380" windowHeight="6750" activeTab="5"/>
  </bookViews>
  <sheets>
    <sheet name="Дод 1" sheetId="1" r:id="rId1"/>
    <sheet name="Дод 2 " sheetId="2" r:id="rId2"/>
    <sheet name="Дод 3  " sheetId="3" r:id="rId3"/>
    <sheet name="Дод 4" sheetId="4" r:id="rId4"/>
    <sheet name="Дод5" sheetId="5" r:id="rId5"/>
    <sheet name="Дод 6" sheetId="6" r:id="rId6"/>
    <sheet name="Дод 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xcel_BuiltIn_Print_Area_1" localSheetId="2">#REF!</definedName>
    <definedName name="Excel_BuiltIn_Print_Area_1" localSheetId="3">#REF!</definedName>
    <definedName name="Excel_BuiltIn_Print_Area_1" localSheetId="6">#REF!</definedName>
    <definedName name="Excel_BuiltIn_Print_Area_1" localSheetId="4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 localSheetId="3">#REF!</definedName>
    <definedName name="Excel_BuiltIn_Print_Area_2" localSheetId="6">#REF!</definedName>
    <definedName name="Excel_BuiltIn_Print_Area_2" localSheetId="4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 localSheetId="3">#REF!</definedName>
    <definedName name="Excel_BuiltIn_Print_Area_3" localSheetId="6">#REF!</definedName>
    <definedName name="Excel_BuiltIn_Print_Area_3" localSheetId="4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 localSheetId="3">#REF!</definedName>
    <definedName name="Excel_BuiltIn_Print_Area_4" localSheetId="6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#REF!</definedName>
    <definedName name="Excel_BuiltIn_Print_Titles_1" localSheetId="2">#REF!</definedName>
    <definedName name="Excel_BuiltIn_Print_Titles_1" localSheetId="3">#REF!</definedName>
    <definedName name="Excel_BuiltIn_Print_Titles_1" localSheetId="6">#REF!</definedName>
    <definedName name="Excel_BuiltIn_Print_Titles_1" localSheetId="4">#REF!</definedName>
    <definedName name="Excel_BuiltIn_Print_Titles_1">#REF!</definedName>
    <definedName name="Excel_BuiltIn_Print_Titles_1_1">#REF!</definedName>
    <definedName name="Excel_BuiltIn_Print_Titles_1_11" localSheetId="2">'[6]Дод 6'!#REF!</definedName>
    <definedName name="Excel_BuiltIn_Print_Titles_1_11" localSheetId="6">'[6]Дод 6'!#REF!</definedName>
    <definedName name="Excel_BuiltIn_Print_Titles_1_11" localSheetId="4">'Дод5'!#REF!</definedName>
    <definedName name="Excel_BuiltIn_Print_Titles_1_11">#REF!</definedName>
    <definedName name="Excel_BuiltIn_Print_Titles_1_1_1" localSheetId="3">'[2]Дод 4'!#REF!</definedName>
    <definedName name="Excel_BuiltIn_Print_Titles_1_1_1">#REF!</definedName>
    <definedName name="Excel_BuiltIn_Print_Titles_1_1_11" localSheetId="2">'[7]Дод 4'!#REF!</definedName>
    <definedName name="Excel_BuiltIn_Print_Titles_1_1_11" localSheetId="6">'[7]Дод 4'!#REF!</definedName>
    <definedName name="Excel_BuiltIn_Print_Titles_1_1_11" localSheetId="4">'[11]Дод 4'!#REF!</definedName>
    <definedName name="Excel_BuiltIn_Print_Titles_1_1_11">'[2]Дод 4'!#REF!</definedName>
    <definedName name="Excel_BuiltIn_Print_Titles_1_1_1_1" localSheetId="2">'[7]Дод 4'!#REF!</definedName>
    <definedName name="Excel_BuiltIn_Print_Titles_1_1_1_1" localSheetId="3">'[3]Дод 4'!#REF!</definedName>
    <definedName name="Excel_BuiltIn_Print_Titles_1_1_1_1" localSheetId="6">'[7]Дод 4'!#REF!</definedName>
    <definedName name="Excel_BuiltIn_Print_Titles_1_1_1_1" localSheetId="4">'[11]Дод 4'!#REF!</definedName>
    <definedName name="Excel_BuiltIn_Print_Titles_1_1_1_1">'[2]Дод 4'!#REF!</definedName>
    <definedName name="Excel_BuiltIn_Print_Titles_1_1_1_11" localSheetId="2">'[8]Дод 4'!#REF!</definedName>
    <definedName name="Excel_BuiltIn_Print_Titles_1_1_1_11" localSheetId="6">'[8]Дод 4'!#REF!</definedName>
    <definedName name="Excel_BuiltIn_Print_Titles_1_1_1_11" localSheetId="4">'[12]Дод 4'!#REF!</definedName>
    <definedName name="Excel_BuiltIn_Print_Titles_1_1_1_11">'[3]Дод 4'!#REF!</definedName>
    <definedName name="Excel_BuiltIn_Print_Titles_1_1_1_1_1" localSheetId="2">'[8]Дод 4'!#REF!</definedName>
    <definedName name="Excel_BuiltIn_Print_Titles_1_1_1_1_1" localSheetId="6">'[8]Дод 4'!#REF!</definedName>
    <definedName name="Excel_BuiltIn_Print_Titles_1_1_1_1_1" localSheetId="4">'[12]Дод 4'!#REF!</definedName>
    <definedName name="Excel_BuiltIn_Print_Titles_1_1_1_1_1">'[3]Дод 4'!#REF!</definedName>
    <definedName name="Excel_BuiltIn_Print_Titles_1_1_2" localSheetId="2">'[9]Дод 4'!#REF!</definedName>
    <definedName name="Excel_BuiltIn_Print_Titles_1_1_2" localSheetId="6">'[9]Дод 4'!#REF!</definedName>
    <definedName name="Excel_BuiltIn_Print_Titles_1_1_2" localSheetId="4">'[13]Дод 4'!#REF!</definedName>
    <definedName name="Excel_BuiltIn_Print_Titles_1_1_2">'[4]Дод 4'!#REF!</definedName>
    <definedName name="Excel_BuiltIn_Print_Titles_1_1_2_1" localSheetId="2">'[9]Дод 4'!#REF!</definedName>
    <definedName name="Excel_BuiltIn_Print_Titles_1_1_2_1" localSheetId="6">'[9]Дод 4'!#REF!</definedName>
    <definedName name="Excel_BuiltIn_Print_Titles_1_1_2_1" localSheetId="4">'[13]Дод 4'!#REF!</definedName>
    <definedName name="Excel_BuiltIn_Print_Titles_1_1_2_1">'[4]Дод 4'!#REF!</definedName>
    <definedName name="Excel_BuiltIn_Print_Titles_1_1_3" localSheetId="2">'[6]Дод  4'!#REF!</definedName>
    <definedName name="Excel_BuiltIn_Print_Titles_1_1_3" localSheetId="3">'[15]Дод  4'!#REF!</definedName>
    <definedName name="Excel_BuiltIn_Print_Titles_1_1_3" localSheetId="6">'[6]Дод  4'!#REF!</definedName>
    <definedName name="Excel_BuiltIn_Print_Titles_1_1_3" localSheetId="4">'[14]Дод  4'!#REF!</definedName>
    <definedName name="Excel_BuiltIn_Print_Titles_1_1_3">#REF!</definedName>
    <definedName name="Excel_BuiltIn_Print_Titles_1_1_3_1" localSheetId="2">'[6]Дод  4'!#REF!</definedName>
    <definedName name="Excel_BuiltIn_Print_Titles_1_1_3_1" localSheetId="6">'[6]Дод  4'!#REF!</definedName>
    <definedName name="Excel_BuiltIn_Print_Titles_1_1_3_1" localSheetId="4">'[14]Дод  4'!#REF!</definedName>
    <definedName name="Excel_BuiltIn_Print_Titles_1_1_3_1">#REF!</definedName>
    <definedName name="Excel_BuiltIn_Print_Titles_1_2">#REF!</definedName>
    <definedName name="Excel_BuiltIn_Print_Titles_2" localSheetId="2">#REF!</definedName>
    <definedName name="Excel_BuiltIn_Print_Titles_2" localSheetId="3">#REF!</definedName>
    <definedName name="Excel_BuiltIn_Print_Titles_2" localSheetId="6">#REF!</definedName>
    <definedName name="Excel_BuiltIn_Print_Titles_2" localSheetId="4">#REF!</definedName>
    <definedName name="Excel_BuiltIn_Print_Titles_2">#REF!</definedName>
    <definedName name="Excel_BuiltIn_Print_Titles_2_1">#REF!</definedName>
    <definedName name="Excel_BuiltIn_Print_Titles_3" localSheetId="2">#REF!</definedName>
    <definedName name="Excel_BuiltIn_Print_Titles_3" localSheetId="3">#REF!</definedName>
    <definedName name="Excel_BuiltIn_Print_Titles_3" localSheetId="6">#REF!</definedName>
    <definedName name="Excel_BuiltIn_Print_Titles_3" localSheetId="4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2">#REF!</definedName>
    <definedName name="ghj" localSheetId="3">#REF!</definedName>
    <definedName name="ghj" localSheetId="6">#REF!</definedName>
    <definedName name="ghj" localSheetId="4">#REF!</definedName>
    <definedName name="ghj">#REF!</definedName>
    <definedName name="ghj_1">#REF!</definedName>
    <definedName name="kjhh" localSheetId="2">#REF!</definedName>
    <definedName name="kjhh" localSheetId="3">#REF!</definedName>
    <definedName name="kjhh" localSheetId="6">#REF!</definedName>
    <definedName name="kjhh" localSheetId="4">#REF!</definedName>
    <definedName name="kjhh">#REF!</definedName>
    <definedName name="kjhh_1">#REF!</definedName>
    <definedName name="t" localSheetId="2">#REF!</definedName>
    <definedName name="t" localSheetId="3">#REF!</definedName>
    <definedName name="t" localSheetId="6">#REF!</definedName>
    <definedName name="t" localSheetId="4">#REF!</definedName>
    <definedName name="t">#REF!</definedName>
    <definedName name="t_1">#REF!</definedName>
    <definedName name="y" localSheetId="2">#REF!</definedName>
    <definedName name="y" localSheetId="3">#REF!</definedName>
    <definedName name="y" localSheetId="6">#REF!</definedName>
    <definedName name="y" localSheetId="4">#REF!</definedName>
    <definedName name="y">#REF!</definedName>
    <definedName name="y_1">#REF!</definedName>
    <definedName name="Д" localSheetId="2">#REF!</definedName>
    <definedName name="Д" localSheetId="3">#REF!</definedName>
    <definedName name="Д" localSheetId="6">#REF!</definedName>
    <definedName name="Д" localSheetId="4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 '!$11:$15</definedName>
    <definedName name="_xlnm.Print_Titles" localSheetId="5">'Дод 6'!$11:$13</definedName>
    <definedName name="_xlnm.Print_Area" localSheetId="0">'Дод 1'!$A$1:$F$66</definedName>
    <definedName name="_xlnm.Print_Area" localSheetId="1">'Дод 2 '!$A$1:$F$27</definedName>
    <definedName name="_xlnm.Print_Area" localSheetId="2">'Дод 3  '!$A$1:$P$84</definedName>
    <definedName name="_xlnm.Print_Area" localSheetId="3">'Дод 4'!$A$1:$J$42</definedName>
    <definedName name="_xlnm.Print_Area" localSheetId="5">'Дод 6'!$A$1:$J$76</definedName>
    <definedName name="_xlnm.Print_Area" localSheetId="6">'Дод 7'!$A$1:$M$23</definedName>
    <definedName name="_xlnm.Print_Area" localSheetId="4">'Дод5'!$A$1:$J$40</definedName>
  </definedNames>
  <calcPr fullCalcOnLoad="1"/>
</workbook>
</file>

<file path=xl/sharedStrings.xml><?xml version="1.0" encoding="utf-8"?>
<sst xmlns="http://schemas.openxmlformats.org/spreadsheetml/2006/main" count="696" uniqueCount="362">
  <si>
    <t xml:space="preserve">Додаток  1     </t>
  </si>
  <si>
    <t xml:space="preserve">     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</si>
  <si>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</si>
  <si>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</si>
  <si>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</si>
  <si>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</si>
  <si>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</si>
  <si>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</si>
  <si>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</si>
  <si>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</si>
  <si>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</si>
  <si>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</si>
  <si>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</si>
  <si>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</si>
  <si>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</si>
  <si>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</si>
  <si>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</si>
  <si>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</si>
  <si>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</si>
  <si>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</si>
  <si>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</si>
  <si>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</si>
  <si>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</si>
  <si>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</si>
  <si>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</si>
  <si>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</si>
  <si>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</si>
  <si>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</si>
  <si>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</si>
  <si>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</si>
  <si>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</si>
  <si>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</si>
  <si>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</si>
  <si>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</si>
  <si>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</si>
  <si>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</si>
  <si>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</si>
  <si>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</si>
  <si>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</si>
  <si>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</si>
  <si>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</si>
  <si>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</si>
  <si>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</si>
  <si>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</si>
  <si>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</si>
  <si>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</si>
  <si>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</si>
  <si>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</si>
  <si>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</si>
  <si>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</si>
  <si>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</si>
  <si>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</si>
  <si>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</si>
  <si>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</si>
  <si>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</si>
  <si>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</si>
  <si>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</si>
  <si>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</si>
  <si>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</si>
  <si>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</si>
  <si>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</si>
  <si>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</si>
  <si>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</si>
  <si>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</si>
  <si>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</si>
  <si>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</si>
  <si>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</si>
  <si>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</si>
  <si>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</si>
  <si>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</si>
  <si>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</si>
  <si>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</si>
  <si>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</si>
  <si>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</si>
  <si>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</si>
  <si>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</si>
  <si>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</si>
  <si>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</si>
  <si>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</si>
  <si>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</si>
  <si>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</si>
  <si>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</si>
  <si>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</si>
  <si>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</si>
  <si>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</si>
  <si>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</si>
  <si>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</si>
  <si>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</si>
  <si>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</si>
  <si>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</si>
  <si>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</si>
  <si>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</si>
  <si>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</si>
  <si>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</si>
  <si>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</si>
  <si>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</si>
  <si>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</si>
  <si>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</si>
  <si>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</si>
  <si>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</si>
  <si>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</si>
  <si>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</si>
  <si>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</si>
  <si>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</si>
  <si>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</si>
  <si>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</si>
  <si>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</si>
  <si>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</si>
  <si>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</si>
  <si>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</si>
  <si>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</si>
  <si>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</si>
  <si>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</si>
  <si>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</si>
  <si>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</si>
  <si>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</si>
  <si>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</si>
  <si>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</si>
  <si>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</si>
  <si>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</si>
  <si>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</si>
  <si>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</si>
  <si>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</si>
  <si>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</si>
  <si>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</si>
  <si>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</si>
  <si>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</si>
  <si>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</si>
  <si>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</si>
  <si>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</si>
  <si>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</si>
  <si>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</si>
  <si>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</si>
  <si>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</si>
  <si>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</si>
  <si>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</si>
  <si>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</si>
  <si>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</si>
  <si>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</si>
  <si>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</si>
  <si>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</si>
  <si>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</si>
  <si>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</si>
  <si>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</si>
  <si>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</si>
  <si>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</si>
  <si>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</si>
  <si>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</si>
  <si>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</si>
  <si>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</si>
  <si>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</si>
  <si>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</si>
  <si>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</si>
  <si>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</si>
  <si>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</si>
  <si>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</si>
  <si>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</si>
  <si>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</si>
  <si>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</si>
  <si>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</si>
  <si>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</si>
  <si>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</si>
  <si>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</si>
  <si>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</si>
  <si>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</si>
  <si>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</si>
  <si>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</si>
  <si>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</si>
  <si>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</si>
  <si>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</si>
  <si>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</si>
  <si>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</si>
  <si>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</si>
  <si>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</si>
  <si>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</si>
  <si>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</si>
  <si>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</si>
  <si>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</si>
  <si>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</si>
  <si>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</si>
  <si>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</si>
  <si>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</si>
  <si>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</si>
  <si>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</si>
  <si>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</si>
  <si>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</si>
  <si>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</si>
  <si>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</si>
  <si>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</si>
  <si>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</si>
  <si>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</si>
  <si>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</si>
  <si>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</si>
  <si>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</si>
  <si>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</si>
  <si>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</si>
  <si>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</si>
  <si>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</si>
  <si>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</si>
  <si>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</si>
  <si>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</si>
  <si>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</si>
  <si>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</si>
  <si>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</si>
  <si>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</si>
  <si>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</si>
  <si>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</si>
  <si>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</si>
  <si>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</si>
  <si>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</si>
  <si>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</si>
  <si>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</si>
  <si>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</si>
  <si>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</si>
  <si>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</si>
  <si>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</si>
  <si>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</si>
  <si>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</si>
  <si>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</si>
  <si>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</si>
  <si>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</si>
  <si>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</si>
  <si>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</si>
  <si>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</si>
  <si>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</si>
  <si>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</si>
  <si>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</si>
  <si>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</si>
  <si>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</si>
  <si>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</si>
  <si>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</si>
  <si>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</si>
  <si>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</si>
  <si>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</si>
  <si>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</si>
  <si>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</si>
  <si>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</si>
  <si>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5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</si>
  <si>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</si>
  <si>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</si>
  <si>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</si>
  <si>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</si>
  <si>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</si>
  <si>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>Програма інформатизації виконкому районної у місті ради на 2020-2023 роки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</si>
  <si>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</si>
  <si>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</si>
  <si>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</si>
  <si>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 xml:space="preserve">Програма соціально-економічного розвитку району на 2020-2022 роки </t>
  </si>
  <si>
    <t xml:space="preserve">Програма реалізації заходів по утриманню об'єктів благоустрою району на 2020-2022 роки 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</si>
  <si>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</si>
  <si>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</si>
  <si>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</si>
  <si>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</si>
  <si>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</si>
  <si>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</si>
  <si>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</si>
  <si>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</si>
  <si>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 xml:space="preserve">Інша діяльність </t>
  </si>
  <si>
    <t>0133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</si>
  <si>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</si>
  <si>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>Додаток 6</t>
  </si>
  <si>
    <t>грн.</t>
  </si>
  <si>
    <t>Код  Типової програмної класифікації видатків та кредитування місцевого  бюджету</t>
  </si>
  <si>
    <t>Код Функціо-нальної класифікації видатків та кредитуван-ня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</si>
  <si>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</si>
  <si>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</si>
  <si>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</si>
  <si>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</si>
  <si>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</si>
  <si>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</si>
  <si>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</si>
  <si>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02</t>
  </si>
  <si>
    <t>у т.ч. проєктні роботи</t>
  </si>
  <si>
    <t>08</t>
  </si>
  <si>
    <t>Капітальні видатки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</si>
  <si>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</si>
  <si>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</si>
  <si>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</si>
  <si>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Капітальний ремонт частини будівлі комунальної установи " Територіальний центр соціального обслуговування ( надання соціальних послуг) у Центрально-Міському районі" Криворізької міської ради за адресою: 50004, м. Кривий Ріг, вул. Гданцівська, буд.15к, Дніпропетровської області</t>
  </si>
  <si>
    <t>14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</si>
  <si>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</si>
  <si>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 xml:space="preserve">Капітальний ремонт пам'ятника Богдану Хмельницькому за адресою: Дніпропетровська область, м. Кривий Ріг, вул.Старовокзальна </t>
  </si>
  <si>
    <t>РАЗОМ ВИДАТКІВ БЮДЖЕТУ РОЗВИТКУ</t>
  </si>
  <si>
    <t>рішення районної у місті ради від 24.12.2019 № 382, зі змінами</t>
  </si>
  <si>
    <t xml:space="preserve"> рішення районної у місті ради від 06.12.2019 № 371,зі змінами</t>
  </si>
  <si>
    <t>рішення районної у місті ради від 06.12.2019 № 362, зі змінами</t>
  </si>
  <si>
    <t>рішення районної у місті ради від 06.12.2019 № 366, зі змінами</t>
  </si>
  <si>
    <t>рішення районної у місті ради від 06.12.2019 № 369, зі змінами</t>
  </si>
  <si>
    <t>Субвенція з місцевого бюджету на проведення виборів депутатів місцевих рад та сільских, селищних, міських голів, за рахунок відповідної субвенції з державного бюджету</t>
  </si>
  <si>
    <t>0210191</t>
  </si>
  <si>
    <t>0191</t>
  </si>
  <si>
    <t>Проведення місцевих виборів</t>
  </si>
  <si>
    <t>Ліміти споживання енергоносіїв у фізичних обсягах у розрізі бюджетних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</si>
  <si>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</si>
  <si>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t>Виконавчий комітет Центрально-Міської районної у місті  ради</t>
  </si>
  <si>
    <t>куб. м</t>
  </si>
  <si>
    <t>кВт/год</t>
  </si>
  <si>
    <t>Гкал</t>
  </si>
  <si>
    <t>Природний газ</t>
  </si>
  <si>
    <t>Електро           енергія</t>
  </si>
  <si>
    <t>Вода</t>
  </si>
  <si>
    <t>Тепло</t>
  </si>
  <si>
    <t>Електро         енергія</t>
  </si>
  <si>
    <t>Електро        енергія</t>
  </si>
  <si>
    <t>Найменування бюджетної установи</t>
  </si>
  <si>
    <t>спеціальний фонд</t>
  </si>
  <si>
    <t>загальний фонд</t>
  </si>
  <si>
    <t>УСЬОГО за розділами І, ІІ, у тому числі:</t>
  </si>
  <si>
    <t>ІІ. Трансферти із спеціального фонду бюджету</t>
  </si>
  <si>
    <t>І. Трансферти із загального фонду бюджету</t>
  </si>
  <si>
    <t>Найменування трансферту/Найменування бюджету-отримувача міжбюджетного трансферту</t>
  </si>
  <si>
    <t>Код          Типової програмної класифікації видатків та кредитуван-ня місцевого бюджету</t>
  </si>
  <si>
    <t>Код       Програмної класифікації видатків та кредитування місцевого бюджету/Код бюджету</t>
  </si>
  <si>
    <t>грн</t>
  </si>
  <si>
    <t>2. Показники міжбюджетних трансфертів іншим бюджетів</t>
  </si>
  <si>
    <t>Бюджет Криворізької міської територіальної громади</t>
  </si>
  <si>
    <t>Інші додаткові дотації</t>
  </si>
  <si>
    <t>І. Трансферти до загального фонду бюджету</t>
  </si>
  <si>
    <t>Найменування трансферту/Найменування бюджету-надавача міжбюджетного трансферту</t>
  </si>
  <si>
    <t>1. Показники міжбюджетних трансфертів з інших бюджетів</t>
  </si>
  <si>
    <t xml:space="preserve"> (код бюджету)</t>
  </si>
  <si>
    <t xml:space="preserve"> 04578601000</t>
  </si>
  <si>
    <t xml:space="preserve">Міжбюджетні трансферти на 2021 рік </t>
  </si>
  <si>
    <t xml:space="preserve">Додаток 4 </t>
  </si>
  <si>
    <t>04578601000</t>
  </si>
  <si>
    <t xml:space="preserve"> у тому числі: районним у місті бюджетам на фінансування проектів-переможців конкурсу місцевого розвитку "Громадський бюджет" у 2021 році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</si>
  <si>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</si>
  <si>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7330</t>
  </si>
  <si>
    <t>Будівництво інших об'єктів комунальної власності</t>
  </si>
  <si>
    <t>0217330</t>
  </si>
  <si>
    <t>Районна програма соціального захисту та підтримки дітей на 2021-2023 роки</t>
  </si>
  <si>
    <t xml:space="preserve">Програма розвитку фізичної культури і спорту у районі на 2021-2023 роки </t>
  </si>
  <si>
    <t>Додаток 7</t>
  </si>
  <si>
    <t>УСЬОГО за розділом І, у тому числі:</t>
  </si>
  <si>
    <t>Код Класифікації доходу бюджету/Код бюджету</t>
  </si>
  <si>
    <t xml:space="preserve">Доходи  бюджету Центрально-Міського району у місті Кривий Ріг на 2021 рік </t>
  </si>
  <si>
    <t xml:space="preserve">Фінансування  бюджету Центрально-Міського району у місті Кривий Ріг на 2021 рік </t>
  </si>
  <si>
    <t xml:space="preserve">Розподіл видатків  бюджету Центрально-Міського району у місті Кривий Ріг на 2021 рік </t>
  </si>
  <si>
    <t>Розподіл витрат бюджету Центрально-Міського району у місті Кривий Ріг  на реалізацію місцевих/регіональних програм у 2021 році</t>
  </si>
  <si>
    <t xml:space="preserve">установ, які фінансуються за рахунок  бюджету Центрально-Міського району у місті Кривий Ріг на 2021 рік </t>
  </si>
  <si>
    <t>Капітальний ремонт приміщення виконкому Центрально-Міської районної у місті ради у будівлі по вул. Свято-Миколаївській, 45, м.Кривий Ріг, Дніпропетровської області</t>
  </si>
  <si>
    <t>3718710</t>
  </si>
  <si>
    <t>8710</t>
  </si>
  <si>
    <t>Резервний фонд місцевого бюджету</t>
  </si>
  <si>
    <t>Програма реалізації молодіжної, сімейної та гендерної політики у районі на 2021-2023 роки</t>
  </si>
  <si>
    <t>Керівництво і управління у відповідній сфері у містах (місті Києві), селищах, селах, територіальних громадах</t>
  </si>
  <si>
    <t xml:space="preserve">районної у місті ради </t>
  </si>
  <si>
    <t xml:space="preserve">до рішення виконкому </t>
  </si>
  <si>
    <t>до рішення виконкому</t>
  </si>
  <si>
    <t>районної у місті ради</t>
  </si>
  <si>
    <t>Керуючий справами виконкому</t>
  </si>
  <si>
    <t>Людмила Дмитрієва</t>
  </si>
  <si>
    <r>
      <t>22.12.2020</t>
    </r>
    <r>
      <rPr>
        <i/>
        <sz val="22"/>
        <rFont val="Times New Roman"/>
        <family val="1"/>
      </rPr>
      <t xml:space="preserve"> № 417</t>
    </r>
  </si>
  <si>
    <r>
      <t>22.12.2020</t>
    </r>
    <r>
      <rPr>
        <i/>
        <sz val="38"/>
        <rFont val="Times New Roman"/>
        <family val="1"/>
      </rPr>
      <t xml:space="preserve"> № 417</t>
    </r>
  </si>
  <si>
    <r>
      <t>22.12.2020</t>
    </r>
    <r>
      <rPr>
        <i/>
        <sz val="23"/>
        <rFont val="Times New Roman"/>
        <family val="1"/>
      </rPr>
      <t xml:space="preserve"> № 417</t>
    </r>
  </si>
  <si>
    <r>
      <rPr>
        <i/>
        <u val="single"/>
        <sz val="14"/>
        <rFont val="Times New Roman"/>
        <family val="1"/>
      </rPr>
      <t>22.12.2020</t>
    </r>
    <r>
      <rPr>
        <i/>
        <sz val="14"/>
        <rFont val="Times New Roman"/>
        <family val="1"/>
      </rPr>
      <t xml:space="preserve"> №    </t>
    </r>
    <r>
      <rPr>
        <i/>
        <u val="single"/>
        <sz val="14"/>
        <rFont val="Times New Roman"/>
        <family val="1"/>
      </rPr>
      <t>417</t>
    </r>
  </si>
  <si>
    <r>
      <t>22.12.2020</t>
    </r>
    <r>
      <rPr>
        <i/>
        <sz val="50"/>
        <rFont val="Times New Roman"/>
        <family val="1"/>
      </rPr>
      <t xml:space="preserve"> № 417</t>
    </r>
  </si>
  <si>
    <r>
      <t>22.12.2020</t>
    </r>
    <r>
      <rPr>
        <i/>
        <sz val="20"/>
        <rFont val="Times New Roman"/>
        <family val="1"/>
      </rPr>
      <t xml:space="preserve"> №417  </t>
    </r>
  </si>
  <si>
    <r>
      <t>22.12.2020</t>
    </r>
    <r>
      <rPr>
        <i/>
        <sz val="38"/>
        <rFont val="Times New Roman"/>
        <family val="1"/>
      </rPr>
      <t xml:space="preserve"> №417</t>
    </r>
    <r>
      <rPr>
        <sz val="38"/>
        <rFont val="Times New Roman"/>
        <family val="1"/>
      </rPr>
      <t xml:space="preserve">         </t>
    </r>
  </si>
  <si>
    <t xml:space="preserve">рішення районної у місті ради від 24.12.2020 №15 </t>
  </si>
  <si>
    <t xml:space="preserve">рішення районної у місті ради від 24.12.2020 №12 </t>
  </si>
  <si>
    <t>рішення районної у місті ради від 24.12.2020 № 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</si>
</sst>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</numFmts>
  <fonts count="136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u val="single"/>
      <sz val="19"/>
      <name val="Times New Roman"/>
      <family val="1"/>
    </font>
    <font>
      <b/>
      <i/>
      <sz val="3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3"/>
      <name val="Times New Roman"/>
      <family val="1"/>
    </font>
    <font>
      <u val="single"/>
      <sz val="22"/>
      <name val="Times New Roman"/>
      <family val="1"/>
    </font>
    <font>
      <sz val="3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4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b/>
      <i/>
      <sz val="36"/>
      <name val="Times New Roman"/>
      <family val="1"/>
    </font>
    <font>
      <b/>
      <i/>
      <sz val="2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12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56" applyFont="1">
      <alignment/>
      <protection/>
    </xf>
    <xf numFmtId="0" fontId="34" fillId="0" borderId="0" xfId="56" applyFont="1" applyAlignment="1">
      <alignment horizontal="left"/>
      <protection/>
    </xf>
    <xf numFmtId="0" fontId="24" fillId="0" borderId="0" xfId="56" applyFont="1" applyAlignment="1">
      <alignment horizontal="left"/>
      <protection/>
    </xf>
    <xf numFmtId="0" fontId="35" fillId="0" borderId="0" xfId="56" applyFont="1" applyAlignment="1">
      <alignment horizontal="left"/>
      <protection/>
    </xf>
    <xf numFmtId="0" fontId="3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3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3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3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40" fillId="0" borderId="0" xfId="56" applyFont="1">
      <alignment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6" applyFont="1" applyBorder="1" applyAlignment="1">
      <alignment horizontal="center" vertical="center"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34" borderId="0" xfId="54" applyFont="1" applyFill="1">
      <alignment/>
      <protection/>
    </xf>
    <xf numFmtId="0" fontId="16" fillId="0" borderId="13" xfId="54" applyFont="1" applyBorder="1" applyAlignment="1">
      <alignment horizontal="center" vertical="center"/>
      <protection/>
    </xf>
    <xf numFmtId="3" fontId="16" fillId="0" borderId="14" xfId="54" applyNumberFormat="1" applyFont="1" applyBorder="1" applyAlignment="1">
      <alignment horizontal="right" vertical="center" wrapText="1"/>
      <protection/>
    </xf>
    <xf numFmtId="4" fontId="16" fillId="0" borderId="11" xfId="54" applyNumberFormat="1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/>
      <protection/>
    </xf>
    <xf numFmtId="0" fontId="16" fillId="34" borderId="15" xfId="54" applyFont="1" applyFill="1" applyBorder="1" applyAlignment="1">
      <alignment horizontal="left" vertical="center" wrapText="1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Font="1" applyFill="1" applyBorder="1" applyAlignment="1">
      <alignment horizontal="left" vertical="center" wrapText="1"/>
      <protection/>
    </xf>
    <xf numFmtId="3" fontId="16" fillId="33" borderId="10" xfId="56" applyNumberFormat="1" applyFont="1" applyFill="1" applyBorder="1" applyAlignment="1">
      <alignment horizontal="right" vertical="center"/>
      <protection/>
    </xf>
    <xf numFmtId="0" fontId="39" fillId="33" borderId="0" xfId="56" applyFont="1" applyFill="1">
      <alignment/>
      <protection/>
    </xf>
    <xf numFmtId="49" fontId="15" fillId="34" borderId="10" xfId="56" applyNumberFormat="1" applyFont="1" applyFill="1" applyBorder="1" applyAlignment="1">
      <alignment horizontal="center" vertical="center"/>
      <protection/>
    </xf>
    <xf numFmtId="0" fontId="15" fillId="33" borderId="10" xfId="56" applyFont="1" applyFill="1" applyBorder="1" applyAlignment="1">
      <alignment horizontal="left" vertical="center" wrapText="1"/>
      <protection/>
    </xf>
    <xf numFmtId="3" fontId="15" fillId="34" borderId="10" xfId="56" applyNumberFormat="1" applyFont="1" applyFill="1" applyBorder="1" applyAlignment="1">
      <alignment horizontal="right" vertical="center"/>
      <protection/>
    </xf>
    <xf numFmtId="0" fontId="40" fillId="34" borderId="0" xfId="56" applyFont="1" applyFill="1">
      <alignment/>
      <protection/>
    </xf>
    <xf numFmtId="49" fontId="16" fillId="34" borderId="10" xfId="56" applyNumberFormat="1" applyFont="1" applyFill="1" applyBorder="1" applyAlignment="1">
      <alignment horizontal="center" vertical="center"/>
      <protection/>
    </xf>
    <xf numFmtId="0" fontId="16" fillId="34" borderId="10" xfId="56" applyFont="1" applyFill="1" applyBorder="1" applyAlignment="1">
      <alignment horizontal="left" vertical="center" wrapText="1"/>
      <protection/>
    </xf>
    <xf numFmtId="3" fontId="16" fillId="34" borderId="10" xfId="56" applyNumberFormat="1" applyFont="1" applyFill="1" applyBorder="1" applyAlignment="1">
      <alignment horizontal="right" vertical="center"/>
      <protection/>
    </xf>
    <xf numFmtId="0" fontId="39" fillId="34" borderId="0" xfId="56" applyFont="1" applyFill="1">
      <alignment/>
      <protection/>
    </xf>
    <xf numFmtId="3" fontId="15" fillId="33" borderId="10" xfId="56" applyNumberFormat="1" applyFont="1" applyFill="1" applyBorder="1" applyAlignment="1">
      <alignment horizontal="right" vertical="center"/>
      <protection/>
    </xf>
    <xf numFmtId="0" fontId="15" fillId="34" borderId="10" xfId="56" applyFont="1" applyFill="1" applyBorder="1" applyAlignment="1">
      <alignment horizontal="left" vertical="center" wrapText="1"/>
      <protection/>
    </xf>
    <xf numFmtId="0" fontId="39" fillId="35" borderId="0" xfId="56" applyFont="1" applyFill="1">
      <alignment/>
      <protection/>
    </xf>
    <xf numFmtId="0" fontId="16" fillId="34" borderId="0" xfId="56" applyFont="1" applyFill="1" applyBorder="1" applyAlignment="1">
      <alignment horizontal="left" vertical="center" wrapText="1"/>
      <protection/>
    </xf>
    <xf numFmtId="0" fontId="16" fillId="33" borderId="0" xfId="56" applyFont="1" applyFill="1" applyAlignment="1">
      <alignment vertical="center" wrapText="1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41" fillId="34" borderId="10" xfId="56" applyFont="1" applyFill="1" applyBorder="1" applyAlignment="1">
      <alignment horizontal="left" vertical="center"/>
      <protection/>
    </xf>
    <xf numFmtId="0" fontId="41" fillId="34" borderId="10" xfId="56" applyFont="1" applyFill="1" applyBorder="1" applyAlignment="1">
      <alignment horizontal="left" vertical="center" wrapText="1"/>
      <protection/>
    </xf>
    <xf numFmtId="3" fontId="42" fillId="34" borderId="10" xfId="56" applyNumberFormat="1" applyFont="1" applyFill="1" applyBorder="1" applyAlignment="1">
      <alignment horizontal="right" vertical="center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0" fontId="40" fillId="33" borderId="0" xfId="56" applyFont="1" applyFill="1">
      <alignment/>
      <protection/>
    </xf>
    <xf numFmtId="3" fontId="15" fillId="33" borderId="11" xfId="56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6" applyNumberFormat="1" applyFont="1" applyFill="1" applyBorder="1" applyAlignment="1">
      <alignment horizontal="center" vertical="center" wrapText="1"/>
      <protection/>
    </xf>
    <xf numFmtId="49" fontId="16" fillId="34" borderId="14" xfId="56" applyNumberFormat="1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0" fontId="44" fillId="36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3" borderId="11" xfId="56" applyNumberFormat="1" applyFont="1" applyFill="1" applyBorder="1" applyAlignment="1">
      <alignment horizontal="center" vertical="center" wrapText="1"/>
      <protection/>
    </xf>
    <xf numFmtId="0" fontId="41" fillId="33" borderId="16" xfId="56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7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/>
    </xf>
    <xf numFmtId="0" fontId="15" fillId="34" borderId="13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16" fillId="33" borderId="13" xfId="56" applyFont="1" applyFill="1" applyBorder="1" applyAlignment="1">
      <alignment horizontal="left" vertical="center" wrapText="1"/>
      <protection/>
    </xf>
    <xf numFmtId="0" fontId="16" fillId="33" borderId="0" xfId="56" applyFont="1" applyFill="1" applyBorder="1" applyAlignment="1">
      <alignment horizontal="left" vertical="center" wrapText="1"/>
      <protection/>
    </xf>
    <xf numFmtId="0" fontId="15" fillId="34" borderId="13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right" vertical="center" wrapText="1"/>
    </xf>
    <xf numFmtId="0" fontId="16" fillId="34" borderId="16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3" fontId="16" fillId="34" borderId="14" xfId="0" applyNumberFormat="1" applyFont="1" applyFill="1" applyBorder="1" applyAlignment="1">
      <alignment horizontal="right" vertical="center" wrapText="1"/>
    </xf>
    <xf numFmtId="0" fontId="16" fillId="34" borderId="13" xfId="56" applyFont="1" applyFill="1" applyBorder="1" applyAlignment="1">
      <alignment horizontal="left" vertical="center" wrapText="1"/>
      <protection/>
    </xf>
    <xf numFmtId="0" fontId="16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0" fontId="31" fillId="0" borderId="10" xfId="56" applyFont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7" fillId="33" borderId="10" xfId="56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0" fontId="57" fillId="0" borderId="10" xfId="56" applyFont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7" fillId="33" borderId="0" xfId="56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15" fillId="0" borderId="13" xfId="54" applyFont="1" applyBorder="1" applyAlignment="1">
      <alignment horizontal="center" vertical="center"/>
      <protection/>
    </xf>
    <xf numFmtId="3" fontId="15" fillId="0" borderId="14" xfId="54" applyNumberFormat="1" applyFont="1" applyBorder="1" applyAlignment="1">
      <alignment horizontal="right" vertical="center" wrapText="1"/>
      <protection/>
    </xf>
    <xf numFmtId="0" fontId="15" fillId="0" borderId="15" xfId="54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5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1" fontId="63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1" fontId="63" fillId="33" borderId="10" xfId="0" applyNumberFormat="1" applyFont="1" applyFill="1" applyBorder="1" applyAlignment="1">
      <alignment horizontal="center" vertical="center"/>
    </xf>
    <xf numFmtId="1" fontId="6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49" fontId="66" fillId="0" borderId="0" xfId="0" applyNumberFormat="1" applyFont="1" applyBorder="1" applyAlignment="1">
      <alignment horizontal="center"/>
    </xf>
    <xf numFmtId="0" fontId="123" fillId="0" borderId="15" xfId="0" applyFont="1" applyBorder="1" applyAlignment="1">
      <alignment horizontal="center" vertical="center" wrapText="1"/>
    </xf>
    <xf numFmtId="49" fontId="123" fillId="0" borderId="15" xfId="0" applyNumberFormat="1" applyFont="1" applyBorder="1" applyAlignment="1">
      <alignment horizontal="center" vertical="center" wrapText="1"/>
    </xf>
    <xf numFmtId="0" fontId="124" fillId="0" borderId="15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0" fontId="125" fillId="0" borderId="0" xfId="0" applyFont="1" applyAlignment="1">
      <alignment horizontal="right"/>
    </xf>
    <xf numFmtId="0" fontId="123" fillId="0" borderId="0" xfId="0" applyFont="1" applyAlignment="1">
      <alignment/>
    </xf>
    <xf numFmtId="0" fontId="126" fillId="0" borderId="18" xfId="0" applyFont="1" applyBorder="1" applyAlignment="1">
      <alignment vertical="center" wrapText="1"/>
    </xf>
    <xf numFmtId="0" fontId="126" fillId="0" borderId="19" xfId="0" applyFont="1" applyBorder="1" applyAlignment="1">
      <alignment vertical="center" wrapText="1"/>
    </xf>
    <xf numFmtId="0" fontId="127" fillId="0" borderId="20" xfId="0" applyFont="1" applyBorder="1" applyAlignment="1">
      <alignment horizontal="left" vertical="center" wrapText="1"/>
    </xf>
    <xf numFmtId="0" fontId="128" fillId="0" borderId="19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29" fillId="0" borderId="19" xfId="0" applyFont="1" applyBorder="1" applyAlignment="1">
      <alignment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left" vertical="center" wrapText="1"/>
    </xf>
    <xf numFmtId="3" fontId="123" fillId="0" borderId="19" xfId="0" applyNumberFormat="1" applyFont="1" applyBorder="1" applyAlignment="1">
      <alignment horizontal="center" vertical="center" wrapText="1"/>
    </xf>
    <xf numFmtId="3" fontId="130" fillId="0" borderId="18" xfId="0" applyNumberFormat="1" applyFont="1" applyBorder="1" applyAlignment="1">
      <alignment horizontal="center" vertical="center" wrapText="1"/>
    </xf>
    <xf numFmtId="49" fontId="46" fillId="0" borderId="10" xfId="56" applyNumberFormat="1" applyFont="1" applyFill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7" fillId="33" borderId="10" xfId="56" applyFont="1" applyFill="1" applyBorder="1" applyAlignment="1">
      <alignment horizontal="left" vertical="center" wrapText="1"/>
      <protection/>
    </xf>
    <xf numFmtId="49" fontId="46" fillId="0" borderId="10" xfId="56" applyNumberFormat="1" applyFont="1" applyBorder="1" applyAlignment="1">
      <alignment horizontal="center" vertical="center"/>
      <protection/>
    </xf>
    <xf numFmtId="0" fontId="73" fillId="0" borderId="10" xfId="56" applyFont="1" applyBorder="1" applyAlignment="1">
      <alignment horizontal="left" vertical="center" wrapText="1"/>
      <protection/>
    </xf>
    <xf numFmtId="49" fontId="73" fillId="0" borderId="10" xfId="56" applyNumberFormat="1" applyFont="1" applyBorder="1" applyAlignment="1">
      <alignment horizontal="center" vertical="center"/>
      <protection/>
    </xf>
    <xf numFmtId="49" fontId="73" fillId="0" borderId="10" xfId="0" applyNumberFormat="1" applyFont="1" applyBorder="1" applyAlignment="1">
      <alignment horizontal="center" vertical="center"/>
    </xf>
    <xf numFmtId="49" fontId="46" fillId="0" borderId="10" xfId="56" applyNumberFormat="1" applyFont="1" applyBorder="1" applyAlignment="1">
      <alignment horizontal="center" vertical="center" wrapText="1"/>
      <protection/>
    </xf>
    <xf numFmtId="49" fontId="73" fillId="0" borderId="10" xfId="56" applyNumberFormat="1" applyFont="1" applyBorder="1" applyAlignment="1">
      <alignment horizontal="center" vertical="center" wrapText="1"/>
      <protection/>
    </xf>
    <xf numFmtId="49" fontId="46" fillId="0" borderId="11" xfId="56" applyNumberFormat="1" applyFont="1" applyBorder="1" applyAlignment="1">
      <alignment horizontal="center" vertical="center"/>
      <protection/>
    </xf>
    <xf numFmtId="49" fontId="46" fillId="0" borderId="21" xfId="56" applyNumberFormat="1" applyFont="1" applyBorder="1" applyAlignment="1">
      <alignment horizontal="center" vertical="center"/>
      <protection/>
    </xf>
    <xf numFmtId="0" fontId="46" fillId="0" borderId="12" xfId="0" applyFont="1" applyBorder="1" applyAlignment="1">
      <alignment/>
    </xf>
    <xf numFmtId="49" fontId="46" fillId="0" borderId="12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right" vertical="center" wrapText="1"/>
    </xf>
    <xf numFmtId="0" fontId="73" fillId="33" borderId="10" xfId="0" applyFont="1" applyFill="1" applyBorder="1" applyAlignment="1">
      <alignment horizontal="center" vertical="center" wrapText="1"/>
    </xf>
    <xf numFmtId="188" fontId="46" fillId="33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1" fontId="73" fillId="0" borderId="12" xfId="0" applyNumberFormat="1" applyFont="1" applyBorder="1" applyAlignment="1">
      <alignment horizontal="center" vertical="center" wrapText="1"/>
    </xf>
    <xf numFmtId="0" fontId="47" fillId="33" borderId="13" xfId="56" applyFont="1" applyFill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left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3" fontId="73" fillId="0" borderId="12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73" fillId="0" borderId="12" xfId="0" applyNumberFormat="1" applyFont="1" applyBorder="1" applyAlignment="1">
      <alignment horizontal="center" vertical="center" wrapText="1"/>
    </xf>
    <xf numFmtId="3" fontId="15" fillId="33" borderId="21" xfId="56" applyNumberFormat="1" applyFont="1" applyFill="1" applyBorder="1" applyAlignment="1">
      <alignment horizontal="right" vertical="center"/>
      <protection/>
    </xf>
    <xf numFmtId="3" fontId="16" fillId="33" borderId="14" xfId="56" applyNumberFormat="1" applyFont="1" applyFill="1" applyBorder="1" applyAlignment="1">
      <alignment horizontal="right" vertical="center"/>
      <protection/>
    </xf>
    <xf numFmtId="0" fontId="16" fillId="33" borderId="11" xfId="56" applyFont="1" applyFill="1" applyBorder="1" applyAlignment="1">
      <alignment horizontal="left" vertical="center" wrapText="1"/>
      <protection/>
    </xf>
    <xf numFmtId="3" fontId="16" fillId="33" borderId="11" xfId="56" applyNumberFormat="1" applyFont="1" applyFill="1" applyBorder="1" applyAlignment="1">
      <alignment horizontal="right" vertical="center"/>
      <protection/>
    </xf>
    <xf numFmtId="3" fontId="15" fillId="33" borderId="12" xfId="56" applyNumberFormat="1" applyFont="1" applyFill="1" applyBorder="1" applyAlignment="1">
      <alignment horizontal="right" vertical="center"/>
      <protection/>
    </xf>
    <xf numFmtId="49" fontId="15" fillId="34" borderId="15" xfId="56" applyNumberFormat="1" applyFont="1" applyFill="1" applyBorder="1" applyAlignment="1">
      <alignment horizontal="center" vertical="center" wrapText="1"/>
      <protection/>
    </xf>
    <xf numFmtId="0" fontId="15" fillId="33" borderId="15" xfId="56" applyFont="1" applyFill="1" applyBorder="1" applyAlignment="1">
      <alignment horizontal="left" vertical="center" wrapText="1"/>
      <protection/>
    </xf>
    <xf numFmtId="3" fontId="15" fillId="33" borderId="15" xfId="56" applyNumberFormat="1" applyFont="1" applyFill="1" applyBorder="1" applyAlignment="1">
      <alignment horizontal="right" vertical="center"/>
      <protection/>
    </xf>
    <xf numFmtId="49" fontId="16" fillId="34" borderId="15" xfId="56" applyNumberFormat="1" applyFont="1" applyFill="1" applyBorder="1" applyAlignment="1">
      <alignment horizontal="center" vertical="center"/>
      <protection/>
    </xf>
    <xf numFmtId="0" fontId="16" fillId="33" borderId="15" xfId="56" applyFont="1" applyFill="1" applyBorder="1" applyAlignment="1">
      <alignment horizontal="left" vertical="center" wrapText="1"/>
      <protection/>
    </xf>
    <xf numFmtId="3" fontId="16" fillId="33" borderId="15" xfId="56" applyNumberFormat="1" applyFont="1" applyFill="1" applyBorder="1" applyAlignment="1">
      <alignment horizontal="right" vertical="center"/>
      <protection/>
    </xf>
    <xf numFmtId="3" fontId="15" fillId="33" borderId="16" xfId="56" applyNumberFormat="1" applyFont="1" applyFill="1" applyBorder="1" applyAlignment="1">
      <alignment horizontal="right" vertical="center"/>
      <protection/>
    </xf>
    <xf numFmtId="3" fontId="16" fillId="33" borderId="13" xfId="56" applyNumberFormat="1" applyFont="1" applyFill="1" applyBorder="1" applyAlignment="1">
      <alignment horizontal="right" vertical="center"/>
      <protection/>
    </xf>
    <xf numFmtId="49" fontId="16" fillId="37" borderId="10" xfId="56" applyNumberFormat="1" applyFont="1" applyFill="1" applyBorder="1" applyAlignment="1">
      <alignment horizontal="center" vertical="center"/>
      <protection/>
    </xf>
    <xf numFmtId="0" fontId="16" fillId="37" borderId="10" xfId="56" applyFont="1" applyFill="1" applyBorder="1" applyAlignment="1">
      <alignment horizontal="left" vertical="center" wrapText="1"/>
      <protection/>
    </xf>
    <xf numFmtId="3" fontId="16" fillId="37" borderId="10" xfId="56" applyNumberFormat="1" applyFont="1" applyFill="1" applyBorder="1" applyAlignment="1">
      <alignment horizontal="right" vertical="center"/>
      <protection/>
    </xf>
    <xf numFmtId="0" fontId="39" fillId="37" borderId="0" xfId="56" applyFont="1" applyFill="1">
      <alignment/>
      <protection/>
    </xf>
    <xf numFmtId="49" fontId="16" fillId="38" borderId="10" xfId="56" applyNumberFormat="1" applyFont="1" applyFill="1" applyBorder="1" applyAlignment="1">
      <alignment horizontal="center" vertical="center"/>
      <protection/>
    </xf>
    <xf numFmtId="0" fontId="16" fillId="38" borderId="10" xfId="56" applyFont="1" applyFill="1" applyBorder="1" applyAlignment="1">
      <alignment horizontal="left" vertical="center" wrapText="1"/>
      <protection/>
    </xf>
    <xf numFmtId="3" fontId="16" fillId="38" borderId="10" xfId="56" applyNumberFormat="1" applyFont="1" applyFill="1" applyBorder="1" applyAlignment="1">
      <alignment horizontal="right" vertical="center"/>
      <protection/>
    </xf>
    <xf numFmtId="0" fontId="39" fillId="38" borderId="0" xfId="56" applyFont="1" applyFill="1">
      <alignment/>
      <protection/>
    </xf>
    <xf numFmtId="49" fontId="16" fillId="37" borderId="10" xfId="56" applyNumberFormat="1" applyFont="1" applyFill="1" applyBorder="1" applyAlignment="1">
      <alignment horizontal="center" vertical="center" wrapText="1"/>
      <protection/>
    </xf>
    <xf numFmtId="0" fontId="41" fillId="37" borderId="10" xfId="56" applyFont="1" applyFill="1" applyBorder="1" applyAlignment="1">
      <alignment horizontal="left" vertical="center" wrapText="1"/>
      <protection/>
    </xf>
    <xf numFmtId="49" fontId="16" fillId="37" borderId="15" xfId="56" applyNumberFormat="1" applyFont="1" applyFill="1" applyBorder="1" applyAlignment="1">
      <alignment horizontal="center" vertical="center" wrapText="1"/>
      <protection/>
    </xf>
    <xf numFmtId="0" fontId="16" fillId="37" borderId="15" xfId="56" applyFont="1" applyFill="1" applyBorder="1" applyAlignment="1">
      <alignment vertical="center" wrapText="1"/>
      <protection/>
    </xf>
    <xf numFmtId="3" fontId="16" fillId="37" borderId="15" xfId="56" applyNumberFormat="1" applyFont="1" applyFill="1" applyBorder="1" applyAlignment="1">
      <alignment horizontal="right" vertical="center"/>
      <protection/>
    </xf>
    <xf numFmtId="3" fontId="16" fillId="37" borderId="14" xfId="56" applyNumberFormat="1" applyFont="1" applyFill="1" applyBorder="1" applyAlignment="1">
      <alignment horizontal="right" vertical="center"/>
      <protection/>
    </xf>
    <xf numFmtId="3" fontId="16" fillId="37" borderId="13" xfId="56" applyNumberFormat="1" applyFont="1" applyFill="1" applyBorder="1" applyAlignment="1">
      <alignment horizontal="right" vertical="center"/>
      <protection/>
    </xf>
    <xf numFmtId="0" fontId="73" fillId="0" borderId="10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188" fontId="63" fillId="33" borderId="10" xfId="0" applyNumberFormat="1" applyFont="1" applyFill="1" applyBorder="1" applyAlignment="1">
      <alignment horizontal="center" vertical="center" wrapText="1"/>
    </xf>
    <xf numFmtId="0" fontId="47" fillId="38" borderId="11" xfId="0" applyNumberFormat="1" applyFont="1" applyFill="1" applyBorder="1" applyAlignment="1">
      <alignment horizontal="left" vertical="center" wrapText="1"/>
    </xf>
    <xf numFmtId="49" fontId="15" fillId="38" borderId="10" xfId="0" applyNumberFormat="1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2" fontId="15" fillId="37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right" vertical="center" wrapText="1"/>
    </xf>
    <xf numFmtId="3" fontId="15" fillId="38" borderId="10" xfId="0" applyNumberFormat="1" applyFont="1" applyFill="1" applyBorder="1" applyAlignment="1">
      <alignment horizontal="right" vertical="center"/>
    </xf>
    <xf numFmtId="0" fontId="44" fillId="38" borderId="0" xfId="0" applyFont="1" applyFill="1" applyAlignment="1">
      <alignment/>
    </xf>
    <xf numFmtId="188" fontId="63" fillId="33" borderId="10" xfId="0" applyNumberFormat="1" applyFont="1" applyFill="1" applyBorder="1" applyAlignment="1">
      <alignment horizontal="center" vertical="center"/>
    </xf>
    <xf numFmtId="188" fontId="64" fillId="0" borderId="10" xfId="0" applyNumberFormat="1" applyFont="1" applyBorder="1" applyAlignment="1">
      <alignment horizontal="center" vertical="center" wrapText="1"/>
    </xf>
    <xf numFmtId="188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2" fillId="0" borderId="0" xfId="54" applyFont="1" applyBorder="1">
      <alignment/>
      <protection/>
    </xf>
    <xf numFmtId="0" fontId="75" fillId="0" borderId="0" xfId="54" applyFont="1">
      <alignment/>
      <protection/>
    </xf>
    <xf numFmtId="0" fontId="75" fillId="0" borderId="0" xfId="54" applyFont="1" applyBorder="1">
      <alignment/>
      <protection/>
    </xf>
    <xf numFmtId="0" fontId="15" fillId="37" borderId="10" xfId="0" applyFont="1" applyFill="1" applyBorder="1" applyAlignment="1">
      <alignment horizontal="center" vertical="center" wrapText="1"/>
    </xf>
    <xf numFmtId="0" fontId="76" fillId="0" borderId="0" xfId="54" applyFont="1">
      <alignment/>
      <protection/>
    </xf>
    <xf numFmtId="0" fontId="76" fillId="0" borderId="0" xfId="0" applyFont="1" applyBorder="1" applyAlignment="1">
      <alignment/>
    </xf>
    <xf numFmtId="0" fontId="43" fillId="0" borderId="0" xfId="56" applyFont="1" applyBorder="1">
      <alignment/>
      <protection/>
    </xf>
    <xf numFmtId="0" fontId="30" fillId="0" borderId="0" xfId="0" applyFont="1" applyAlignment="1">
      <alignment/>
    </xf>
    <xf numFmtId="0" fontId="12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6" fillId="0" borderId="0" xfId="0" applyFont="1" applyAlignment="1">
      <alignment/>
    </xf>
    <xf numFmtId="0" fontId="42" fillId="0" borderId="0" xfId="0" applyFont="1" applyBorder="1" applyAlignment="1">
      <alignment/>
    </xf>
    <xf numFmtId="0" fontId="75" fillId="0" borderId="0" xfId="0" applyFont="1" applyAlignment="1">
      <alignment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13" fillId="0" borderId="10" xfId="56" applyFont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37" fillId="0" borderId="0" xfId="56" applyFont="1" applyBorder="1" applyAlignment="1">
      <alignment horizontal="center"/>
      <protection/>
    </xf>
    <xf numFmtId="0" fontId="123" fillId="0" borderId="22" xfId="0" applyFont="1" applyBorder="1" applyAlignment="1">
      <alignment vertical="center" wrapText="1"/>
    </xf>
    <xf numFmtId="0" fontId="130" fillId="0" borderId="22" xfId="0" applyFont="1" applyBorder="1" applyAlignment="1">
      <alignment vertical="center" wrapText="1"/>
    </xf>
    <xf numFmtId="3" fontId="123" fillId="0" borderId="22" xfId="0" applyNumberFormat="1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0" fontId="131" fillId="0" borderId="20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28" fillId="0" borderId="18" xfId="0" applyFont="1" applyBorder="1" applyAlignment="1">
      <alignment horizontal="center" vertical="center" wrapText="1"/>
    </xf>
    <xf numFmtId="0" fontId="131" fillId="0" borderId="15" xfId="0" applyFont="1" applyBorder="1" applyAlignment="1">
      <alignment vertical="center" wrapText="1"/>
    </xf>
    <xf numFmtId="0" fontId="132" fillId="0" borderId="15" xfId="0" applyFont="1" applyBorder="1" applyAlignment="1">
      <alignment vertical="center" wrapText="1"/>
    </xf>
    <xf numFmtId="0" fontId="123" fillId="0" borderId="15" xfId="0" applyFont="1" applyBorder="1" applyAlignment="1">
      <alignment vertical="center" wrapText="1"/>
    </xf>
    <xf numFmtId="0" fontId="130" fillId="0" borderId="15" xfId="0" applyFont="1" applyBorder="1" applyAlignment="1">
      <alignment vertical="center" wrapText="1"/>
    </xf>
    <xf numFmtId="3" fontId="123" fillId="0" borderId="15" xfId="0" applyNumberFormat="1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3" fontId="133" fillId="0" borderId="15" xfId="0" applyNumberFormat="1" applyFont="1" applyBorder="1" applyAlignment="1">
      <alignment horizontal="center" vertical="center" wrapText="1"/>
    </xf>
    <xf numFmtId="0" fontId="134" fillId="0" borderId="15" xfId="0" applyFont="1" applyBorder="1" applyAlignment="1">
      <alignment horizontal="center" vertical="center" wrapText="1"/>
    </xf>
    <xf numFmtId="3" fontId="130" fillId="0" borderId="15" xfId="0" applyNumberFormat="1" applyFont="1" applyBorder="1" applyAlignment="1">
      <alignment horizontal="center" vertical="center" wrapText="1"/>
    </xf>
    <xf numFmtId="0" fontId="124" fillId="0" borderId="20" xfId="0" applyFont="1" applyBorder="1" applyAlignment="1">
      <alignment horizontal="center" vertical="center" wrapText="1"/>
    </xf>
    <xf numFmtId="0" fontId="135" fillId="0" borderId="19" xfId="0" applyFont="1" applyBorder="1" applyAlignment="1">
      <alignment horizontal="center" vertical="center" wrapText="1"/>
    </xf>
    <xf numFmtId="0" fontId="135" fillId="0" borderId="18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27" fillId="0" borderId="20" xfId="0" applyNumberFormat="1" applyFont="1" applyBorder="1" applyAlignment="1">
      <alignment horizontal="center" vertical="center" wrapText="1"/>
    </xf>
    <xf numFmtId="0" fontId="123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1" fillId="0" borderId="20" xfId="0" applyFont="1" applyBorder="1" applyAlignment="1">
      <alignment horizontal="left" vertical="center" wrapText="1"/>
    </xf>
    <xf numFmtId="0" fontId="128" fillId="0" borderId="19" xfId="0" applyFont="1" applyBorder="1" applyAlignment="1">
      <alignment vertical="center" wrapText="1"/>
    </xf>
    <xf numFmtId="0" fontId="128" fillId="0" borderId="18" xfId="0" applyFont="1" applyBorder="1" applyAlignment="1">
      <alignment vertical="center" wrapText="1"/>
    </xf>
    <xf numFmtId="0" fontId="125" fillId="0" borderId="15" xfId="0" applyFont="1" applyBorder="1" applyAlignment="1">
      <alignment horizontal="center" vertical="center" wrapText="1"/>
    </xf>
    <xf numFmtId="0" fontId="128" fillId="0" borderId="15" xfId="0" applyFont="1" applyBorder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3" fontId="123" fillId="0" borderId="20" xfId="0" applyNumberFormat="1" applyFont="1" applyBorder="1" applyAlignment="1">
      <alignment horizontal="center" vertical="center" wrapText="1"/>
    </xf>
    <xf numFmtId="0" fontId="129" fillId="0" borderId="19" xfId="0" applyFont="1" applyBorder="1" applyAlignment="1">
      <alignment vertical="center" wrapText="1"/>
    </xf>
    <xf numFmtId="0" fontId="129" fillId="0" borderId="18" xfId="0" applyFont="1" applyBorder="1" applyAlignment="1">
      <alignment vertical="center" wrapText="1"/>
    </xf>
    <xf numFmtId="49" fontId="71" fillId="38" borderId="0" xfId="0" applyNumberFormat="1" applyFont="1" applyFill="1" applyAlignment="1">
      <alignment horizontal="left" vertical="center" wrapText="1"/>
    </xf>
    <xf numFmtId="49" fontId="70" fillId="38" borderId="0" xfId="0" applyNumberFormat="1" applyFont="1" applyFill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24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44;&#1054;&#1044;&#1040;&#1058;&#1050;&#1048;%201,2,%203,4,%205,%206%20%20&#1085;&#1072;%202020&#1088;&#1110;&#1082;%20&#1074;&#1110;&#1076;%2026.06.2020%20&#8470;4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0;&#1048;%201,2,%203,4,%205,%206%20%20&#1085;&#1072;%202020&#1088;&#1110;&#1082;%20&#1074;&#1110;&#1076;%20%2024.12.19%20&#8470;3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 4"/>
      <sheetName val="Дод 5"/>
      <sheetName val="Дод 6"/>
      <sheetName val="Дод 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Лист1"/>
      <sheetName val="Дод 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view="pageBreakPreview" zoomScale="45" zoomScaleNormal="55" zoomScaleSheetLayoutView="45" zoomScalePageLayoutView="0" workbookViewId="0" topLeftCell="A46">
      <selection activeCell="B5" sqref="B5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347</v>
      </c>
      <c r="E2" s="3"/>
      <c r="F2" s="4"/>
      <c r="J2" s="6" t="s">
        <v>1</v>
      </c>
      <c r="M2" s="6"/>
    </row>
    <row r="3" spans="1:13" ht="49.5" customHeight="1">
      <c r="A3" s="6"/>
      <c r="B3" s="6"/>
      <c r="C3" s="6"/>
      <c r="D3" s="2" t="s">
        <v>346</v>
      </c>
      <c r="E3" s="3"/>
      <c r="F3" s="4"/>
      <c r="M3" s="6"/>
    </row>
    <row r="4" spans="1:13" ht="45" customHeight="1">
      <c r="A4" s="6"/>
      <c r="B4" s="6"/>
      <c r="C4" s="6"/>
      <c r="D4" s="380" t="s">
        <v>358</v>
      </c>
      <c r="E4" s="380"/>
      <c r="F4" s="380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81" t="s">
        <v>335</v>
      </c>
      <c r="B7" s="381"/>
      <c r="C7" s="381"/>
      <c r="D7" s="381"/>
      <c r="E7" s="381"/>
      <c r="F7" s="381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324</v>
      </c>
      <c r="B9" s="10"/>
      <c r="C9" s="10"/>
      <c r="D9" s="10"/>
      <c r="E9" s="10"/>
      <c r="F9" s="10"/>
    </row>
    <row r="10" spans="1:6" ht="44.25" customHeight="1">
      <c r="A10" s="12" t="s">
        <v>2</v>
      </c>
      <c r="B10" s="6"/>
      <c r="C10" s="6"/>
      <c r="D10" s="6"/>
      <c r="E10" s="6"/>
      <c r="F10" s="13" t="s">
        <v>3</v>
      </c>
    </row>
    <row r="11" spans="1:9" ht="42.75" customHeight="1">
      <c r="A11" s="382" t="s">
        <v>4</v>
      </c>
      <c r="B11" s="383" t="s">
        <v>5</v>
      </c>
      <c r="C11" s="383" t="s">
        <v>6</v>
      </c>
      <c r="D11" s="383" t="s">
        <v>7</v>
      </c>
      <c r="E11" s="383" t="s">
        <v>8</v>
      </c>
      <c r="F11" s="383"/>
      <c r="G11" s="16"/>
      <c r="H11" s="16"/>
      <c r="I11" s="16"/>
    </row>
    <row r="12" spans="1:6" ht="125.25" customHeight="1">
      <c r="A12" s="382"/>
      <c r="B12" s="383"/>
      <c r="C12" s="383"/>
      <c r="D12" s="383"/>
      <c r="E12" s="14" t="s">
        <v>9</v>
      </c>
      <c r="F12" s="15" t="s">
        <v>10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11</v>
      </c>
      <c r="C14" s="21">
        <f>D14+E14</f>
        <v>28103900</v>
      </c>
      <c r="D14" s="21">
        <f>D18+D20+D15</f>
        <v>28103900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12</v>
      </c>
      <c r="C15" s="21">
        <f>D15+E15</f>
        <v>3900</v>
      </c>
      <c r="D15" s="21">
        <f>D16</f>
        <v>3900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13</v>
      </c>
      <c r="C16" s="21">
        <f>D16+E16</f>
        <v>3900</v>
      </c>
      <c r="D16" s="21">
        <f>D17</f>
        <v>3900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14</v>
      </c>
      <c r="C17" s="25">
        <f>D17+E17</f>
        <v>3900</v>
      </c>
      <c r="D17" s="25">
        <v>3900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15</v>
      </c>
      <c r="C18" s="21">
        <f>C19</f>
        <v>16250000</v>
      </c>
      <c r="D18" s="21">
        <f>D19</f>
        <v>16250000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16</v>
      </c>
      <c r="C19" s="25">
        <f>D19+E19</f>
        <v>16250000</v>
      </c>
      <c r="D19" s="25">
        <v>16250000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17</v>
      </c>
      <c r="C20" s="21">
        <f>D20+E20</f>
        <v>11850000</v>
      </c>
      <c r="D20" s="21">
        <f>D21</f>
        <v>11850000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18</v>
      </c>
      <c r="C21" s="21">
        <f>D21</f>
        <v>11850000</v>
      </c>
      <c r="D21" s="21">
        <f>D22+D23+D24+D25</f>
        <v>11850000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19</v>
      </c>
      <c r="C22" s="25">
        <f>D22</f>
        <v>180000</v>
      </c>
      <c r="D22" s="25">
        <v>180000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20</v>
      </c>
      <c r="C23" s="25">
        <f>D23</f>
        <v>830000</v>
      </c>
      <c r="D23" s="25">
        <v>830000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21</v>
      </c>
      <c r="C24" s="25">
        <f>D24</f>
        <v>2240000</v>
      </c>
      <c r="D24" s="27">
        <v>2240000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22</v>
      </c>
      <c r="C25" s="25">
        <f>D25</f>
        <v>8600000</v>
      </c>
      <c r="D25" s="25">
        <v>8600000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23</v>
      </c>
      <c r="C26" s="21">
        <f>D26+E26</f>
        <v>927812</v>
      </c>
      <c r="D26" s="21">
        <f>D27+D31</f>
        <v>285000</v>
      </c>
      <c r="E26" s="21">
        <f>E34</f>
        <v>642812</v>
      </c>
      <c r="F26" s="21">
        <v>0</v>
      </c>
    </row>
    <row r="27" spans="1:6" ht="50.25" customHeight="1">
      <c r="A27" s="14">
        <v>21000000</v>
      </c>
      <c r="B27" s="20" t="s">
        <v>24</v>
      </c>
      <c r="C27" s="21">
        <f>D27+E27</f>
        <v>165000</v>
      </c>
      <c r="D27" s="21">
        <f>D28</f>
        <v>165000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25</v>
      </c>
      <c r="C28" s="21">
        <f>D28+E28</f>
        <v>165000</v>
      </c>
      <c r="D28" s="21">
        <f>D29+D30</f>
        <v>165000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26</v>
      </c>
      <c r="C29" s="25">
        <f>D29+E29</f>
        <v>80000</v>
      </c>
      <c r="D29" s="25">
        <v>80000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27</v>
      </c>
      <c r="C30" s="25">
        <f>D30+E30</f>
        <v>85000</v>
      </c>
      <c r="D30" s="25">
        <v>85000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28</v>
      </c>
      <c r="C31" s="21">
        <f>C32</f>
        <v>120000</v>
      </c>
      <c r="D31" s="21">
        <f>D32</f>
        <v>120000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29</v>
      </c>
      <c r="C32" s="21">
        <f aca="true" t="shared" si="0" ref="C32:C57">D32+E32</f>
        <v>120000</v>
      </c>
      <c r="D32" s="21">
        <f>D33</f>
        <v>120000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30</v>
      </c>
      <c r="C33" s="25">
        <f t="shared" si="0"/>
        <v>120000</v>
      </c>
      <c r="D33" s="25">
        <v>120000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31</v>
      </c>
      <c r="C34" s="21">
        <f t="shared" si="0"/>
        <v>642812</v>
      </c>
      <c r="D34" s="21">
        <f>D35</f>
        <v>0</v>
      </c>
      <c r="E34" s="21">
        <f>E35</f>
        <v>642812</v>
      </c>
      <c r="F34" s="21">
        <v>0</v>
      </c>
    </row>
    <row r="35" spans="1:6" ht="75.75" customHeight="1">
      <c r="A35" s="14">
        <v>25010000</v>
      </c>
      <c r="B35" s="28" t="s">
        <v>32</v>
      </c>
      <c r="C35" s="21">
        <f t="shared" si="0"/>
        <v>642812</v>
      </c>
      <c r="D35" s="21">
        <f>D36+D37</f>
        <v>0</v>
      </c>
      <c r="E35" s="21">
        <f>E36+E37</f>
        <v>642812</v>
      </c>
      <c r="F35" s="21">
        <v>0</v>
      </c>
    </row>
    <row r="36" spans="1:6" ht="69" customHeight="1">
      <c r="A36" s="23">
        <v>25010100</v>
      </c>
      <c r="B36" s="128" t="s">
        <v>33</v>
      </c>
      <c r="C36" s="25">
        <f t="shared" si="0"/>
        <v>628710</v>
      </c>
      <c r="D36" s="25">
        <v>0</v>
      </c>
      <c r="E36" s="25">
        <v>628710</v>
      </c>
      <c r="F36" s="25">
        <v>0</v>
      </c>
    </row>
    <row r="37" spans="1:6" ht="119.25" customHeight="1">
      <c r="A37" s="126">
        <v>25010300</v>
      </c>
      <c r="B37" s="130" t="s">
        <v>259</v>
      </c>
      <c r="C37" s="127">
        <f t="shared" si="0"/>
        <v>14102</v>
      </c>
      <c r="D37" s="25">
        <v>0</v>
      </c>
      <c r="E37" s="25">
        <v>14102</v>
      </c>
      <c r="F37" s="25">
        <v>0</v>
      </c>
    </row>
    <row r="38" spans="1:6" ht="57" customHeight="1">
      <c r="A38" s="235">
        <v>30000000</v>
      </c>
      <c r="B38" s="237" t="s">
        <v>34</v>
      </c>
      <c r="C38" s="236">
        <f t="shared" si="0"/>
        <v>20000</v>
      </c>
      <c r="D38" s="21">
        <f>D39</f>
        <v>20000</v>
      </c>
      <c r="E38" s="21">
        <v>0</v>
      </c>
      <c r="F38" s="21">
        <v>0</v>
      </c>
    </row>
    <row r="39" spans="1:6" ht="57" customHeight="1">
      <c r="A39" s="14">
        <v>31000000</v>
      </c>
      <c r="B39" s="129" t="s">
        <v>35</v>
      </c>
      <c r="C39" s="21">
        <f t="shared" si="0"/>
        <v>20000</v>
      </c>
      <c r="D39" s="21">
        <f>D40</f>
        <v>20000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36</v>
      </c>
      <c r="C40" s="25">
        <f t="shared" si="0"/>
        <v>20000</v>
      </c>
      <c r="D40" s="25">
        <v>20000</v>
      </c>
      <c r="E40" s="25">
        <v>0</v>
      </c>
      <c r="F40" s="25">
        <v>0</v>
      </c>
    </row>
    <row r="41" spans="1:6" ht="57" customHeight="1">
      <c r="A41" s="23"/>
      <c r="B41" s="20" t="s">
        <v>37</v>
      </c>
      <c r="C41" s="21">
        <f t="shared" si="0"/>
        <v>29051712</v>
      </c>
      <c r="D41" s="21">
        <f>D14+D26+D38</f>
        <v>28408900</v>
      </c>
      <c r="E41" s="21">
        <f>E14+E26</f>
        <v>642812</v>
      </c>
      <c r="F41" s="21">
        <f>F14+F26</f>
        <v>0</v>
      </c>
    </row>
    <row r="42" spans="1:9" ht="61.5" customHeight="1">
      <c r="A42" s="14">
        <v>40000000</v>
      </c>
      <c r="B42" s="20" t="s">
        <v>38</v>
      </c>
      <c r="C42" s="21">
        <f>D42+E42</f>
        <v>37622224</v>
      </c>
      <c r="D42" s="21">
        <f>D43</f>
        <v>37622224</v>
      </c>
      <c r="E42" s="21">
        <f>E43</f>
        <v>0</v>
      </c>
      <c r="F42" s="21">
        <f>F43</f>
        <v>0</v>
      </c>
      <c r="I42" s="29">
        <f>D41+D45</f>
        <v>65795364</v>
      </c>
    </row>
    <row r="43" spans="1:9" ht="59.25" customHeight="1">
      <c r="A43" s="14">
        <v>41000000</v>
      </c>
      <c r="B43" s="20" t="s">
        <v>39</v>
      </c>
      <c r="C43" s="21">
        <f t="shared" si="0"/>
        <v>37622224</v>
      </c>
      <c r="D43" s="21">
        <f>D44+D46</f>
        <v>37622224</v>
      </c>
      <c r="E43" s="21">
        <f>E44+E46</f>
        <v>0</v>
      </c>
      <c r="F43" s="21">
        <f>F44+F46</f>
        <v>0</v>
      </c>
      <c r="I43" s="125"/>
    </row>
    <row r="44" spans="1:6" ht="50.25" customHeight="1">
      <c r="A44" s="14">
        <v>41040000</v>
      </c>
      <c r="B44" s="20" t="s">
        <v>40</v>
      </c>
      <c r="C44" s="21">
        <f t="shared" si="0"/>
        <v>37386464</v>
      </c>
      <c r="D44" s="21">
        <f>D45</f>
        <v>37386464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41</v>
      </c>
      <c r="C45" s="25">
        <f t="shared" si="0"/>
        <v>37386464</v>
      </c>
      <c r="D45" s="25">
        <v>37386464</v>
      </c>
      <c r="E45" s="25">
        <v>0</v>
      </c>
      <c r="F45" s="25">
        <v>0</v>
      </c>
    </row>
    <row r="46" spans="1:6" ht="49.5" customHeight="1">
      <c r="A46" s="14">
        <v>41050000</v>
      </c>
      <c r="B46" s="20" t="s">
        <v>42</v>
      </c>
      <c r="C46" s="21">
        <f t="shared" si="0"/>
        <v>235760</v>
      </c>
      <c r="D46" s="21">
        <f>D47+D48+D49+D50+D54+D56+D51+D52+D53</f>
        <v>235760</v>
      </c>
      <c r="E46" s="21">
        <f>E47+E48+E49+E50+E54</f>
        <v>0</v>
      </c>
      <c r="F46" s="21">
        <f>F54</f>
        <v>0</v>
      </c>
    </row>
    <row r="47" spans="1:6" ht="388.5" customHeight="1" hidden="1">
      <c r="A47" s="23">
        <v>41050100</v>
      </c>
      <c r="B47" s="30" t="s">
        <v>43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44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45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46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47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48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96" customHeight="1" hidden="1">
      <c r="A53" s="23">
        <v>41053000</v>
      </c>
      <c r="B53" s="30" t="s">
        <v>288</v>
      </c>
      <c r="C53" s="25">
        <f t="shared" si="0"/>
        <v>0</v>
      </c>
      <c r="D53" s="25"/>
      <c r="E53" s="25">
        <v>0</v>
      </c>
      <c r="F53" s="25">
        <v>0</v>
      </c>
    </row>
    <row r="54" spans="1:6" ht="57" customHeight="1">
      <c r="A54" s="23">
        <v>41053900</v>
      </c>
      <c r="B54" s="33" t="s">
        <v>49</v>
      </c>
      <c r="C54" s="25">
        <f t="shared" si="0"/>
        <v>235760</v>
      </c>
      <c r="D54" s="25">
        <f>D55</f>
        <v>235760</v>
      </c>
      <c r="E54" s="25">
        <f>E55</f>
        <v>0</v>
      </c>
      <c r="F54" s="25">
        <f>F55</f>
        <v>0</v>
      </c>
    </row>
    <row r="55" spans="1:6" ht="90.75" customHeight="1">
      <c r="A55" s="23"/>
      <c r="B55" s="271" t="s">
        <v>325</v>
      </c>
      <c r="C55" s="25">
        <f t="shared" si="0"/>
        <v>235760</v>
      </c>
      <c r="D55" s="25">
        <v>235760</v>
      </c>
      <c r="E55" s="25">
        <v>0</v>
      </c>
      <c r="F55" s="25">
        <v>0</v>
      </c>
    </row>
    <row r="56" spans="1:6" ht="16.5" customHeight="1" hidden="1">
      <c r="A56" s="23">
        <v>41054100</v>
      </c>
      <c r="B56" s="34" t="s">
        <v>50</v>
      </c>
      <c r="C56" s="27">
        <f t="shared" si="0"/>
        <v>0</v>
      </c>
      <c r="D56" s="27">
        <v>0</v>
      </c>
      <c r="E56" s="27">
        <v>0</v>
      </c>
      <c r="F56" s="27">
        <v>0</v>
      </c>
    </row>
    <row r="57" spans="1:6" ht="59.25" customHeight="1">
      <c r="A57" s="23" t="s">
        <v>51</v>
      </c>
      <c r="B57" s="20" t="s">
        <v>52</v>
      </c>
      <c r="C57" s="21">
        <f t="shared" si="0"/>
        <v>66673936</v>
      </c>
      <c r="D57" s="21">
        <f>D41+D42</f>
        <v>66031124</v>
      </c>
      <c r="E57" s="21">
        <f>E41+E42</f>
        <v>642812</v>
      </c>
      <c r="F57" s="21">
        <f>F54</f>
        <v>0</v>
      </c>
    </row>
    <row r="58" spans="1:6" ht="19.5">
      <c r="A58" s="35"/>
      <c r="B58" s="35"/>
      <c r="C58" s="35"/>
      <c r="D58" s="35"/>
      <c r="E58" s="35"/>
      <c r="F58" s="35"/>
    </row>
    <row r="59" spans="3:4" s="36" customFormat="1" ht="101.25" customHeight="1">
      <c r="C59" s="37"/>
      <c r="D59" s="37"/>
    </row>
    <row r="60" spans="1:5" ht="45">
      <c r="A60" s="368" t="s">
        <v>350</v>
      </c>
      <c r="B60" s="367"/>
      <c r="C60" s="367"/>
      <c r="D60" s="369" t="s">
        <v>351</v>
      </c>
      <c r="E60" s="367"/>
    </row>
    <row r="66" spans="1:5" s="39" customFormat="1" ht="49.5">
      <c r="A66" s="38"/>
      <c r="C66" s="40"/>
      <c r="E66" s="41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8" zoomScaleSheetLayoutView="68" workbookViewId="0" topLeftCell="A1">
      <selection activeCell="B8" sqref="B8"/>
    </sheetView>
  </sheetViews>
  <sheetFormatPr defaultColWidth="9.140625" defaultRowHeight="12.75"/>
  <cols>
    <col min="1" max="1" width="22.8515625" style="42" customWidth="1"/>
    <col min="2" max="2" width="78.00390625" style="42" customWidth="1"/>
    <col min="3" max="3" width="22.28125" style="42" customWidth="1"/>
    <col min="4" max="4" width="24.7109375" style="42" customWidth="1"/>
    <col min="5" max="5" width="25.140625" style="42" customWidth="1"/>
    <col min="6" max="6" width="26.421875" style="42" customWidth="1"/>
    <col min="7" max="16384" width="9.140625" style="42" customWidth="1"/>
  </cols>
  <sheetData>
    <row r="1" spans="5:13" ht="26.25">
      <c r="E1" s="43" t="s">
        <v>53</v>
      </c>
      <c r="F1" s="44"/>
      <c r="G1" s="45"/>
      <c r="H1" s="46"/>
      <c r="I1" s="46"/>
      <c r="J1" s="46"/>
      <c r="K1" s="46"/>
      <c r="L1" s="47"/>
      <c r="M1" s="47"/>
    </row>
    <row r="2" spans="5:13" ht="26.25">
      <c r="E2" s="43" t="s">
        <v>348</v>
      </c>
      <c r="F2" s="44"/>
      <c r="G2" s="45"/>
      <c r="H2" s="46"/>
      <c r="I2" s="46"/>
      <c r="J2" s="46"/>
      <c r="K2" s="46"/>
      <c r="L2" s="47"/>
      <c r="M2" s="47"/>
    </row>
    <row r="3" spans="5:13" ht="26.25">
      <c r="E3" s="43" t="s">
        <v>346</v>
      </c>
      <c r="F3" s="44"/>
      <c r="G3" s="45"/>
      <c r="H3" s="46"/>
      <c r="I3" s="46"/>
      <c r="J3" s="46"/>
      <c r="K3" s="46"/>
      <c r="L3" s="47"/>
      <c r="M3" s="47"/>
    </row>
    <row r="4" spans="5:13" ht="26.25">
      <c r="E4" s="48" t="s">
        <v>357</v>
      </c>
      <c r="F4" s="44"/>
      <c r="G4" s="45"/>
      <c r="H4" s="46"/>
      <c r="I4" s="46"/>
      <c r="J4" s="46"/>
      <c r="K4" s="46"/>
      <c r="L4" s="47"/>
      <c r="M4" s="47"/>
    </row>
    <row r="5" ht="18.75">
      <c r="F5" s="49"/>
    </row>
    <row r="6" spans="1:10" s="50" customFormat="1" ht="25.5">
      <c r="A6" s="385" t="s">
        <v>336</v>
      </c>
      <c r="B6" s="385"/>
      <c r="C6" s="385"/>
      <c r="D6" s="385"/>
      <c r="E6" s="385"/>
      <c r="F6" s="385"/>
      <c r="G6" s="385"/>
      <c r="J6" s="50" t="s">
        <v>54</v>
      </c>
    </row>
    <row r="7" spans="1:7" ht="23.25">
      <c r="A7" s="51" t="s">
        <v>324</v>
      </c>
      <c r="B7" s="52"/>
      <c r="C7" s="52"/>
      <c r="D7" s="52"/>
      <c r="E7" s="52"/>
      <c r="F7" s="52"/>
      <c r="G7" s="52"/>
    </row>
    <row r="8" spans="1:7" ht="29.25" customHeight="1">
      <c r="A8" s="53" t="s">
        <v>2</v>
      </c>
      <c r="B8" s="52"/>
      <c r="C8" s="52"/>
      <c r="D8" s="52"/>
      <c r="E8" s="52"/>
      <c r="F8" s="52"/>
      <c r="G8" s="52"/>
    </row>
    <row r="9" spans="1:7" ht="9.75" customHeight="1">
      <c r="A9" s="49"/>
      <c r="B9" s="49"/>
      <c r="C9" s="49"/>
      <c r="D9" s="49"/>
      <c r="E9" s="49"/>
      <c r="F9" s="54" t="s">
        <v>3</v>
      </c>
      <c r="G9" s="49"/>
    </row>
    <row r="10" spans="1:12" ht="29.25" customHeight="1">
      <c r="A10" s="386" t="s">
        <v>4</v>
      </c>
      <c r="B10" s="384" t="s">
        <v>55</v>
      </c>
      <c r="C10" s="386" t="s">
        <v>6</v>
      </c>
      <c r="D10" s="384" t="s">
        <v>7</v>
      </c>
      <c r="E10" s="386" t="s">
        <v>8</v>
      </c>
      <c r="F10" s="386"/>
      <c r="G10" s="56"/>
      <c r="H10" s="57"/>
      <c r="I10" s="57"/>
      <c r="J10" s="57"/>
      <c r="K10" s="57"/>
      <c r="L10" s="57"/>
    </row>
    <row r="11" spans="1:12" ht="54.75" customHeight="1">
      <c r="A11" s="386"/>
      <c r="B11" s="384"/>
      <c r="C11" s="386"/>
      <c r="D11" s="384"/>
      <c r="E11" s="294" t="s">
        <v>9</v>
      </c>
      <c r="F11" s="294" t="s">
        <v>10</v>
      </c>
      <c r="G11" s="56"/>
      <c r="H11" s="57"/>
      <c r="I11" s="57"/>
      <c r="J11" s="57"/>
      <c r="K11" s="57"/>
      <c r="L11" s="57"/>
    </row>
    <row r="12" spans="1:12" s="45" customFormat="1" ht="18" customHeight="1">
      <c r="A12" s="58">
        <v>1</v>
      </c>
      <c r="B12" s="59">
        <v>2</v>
      </c>
      <c r="C12" s="58">
        <v>3</v>
      </c>
      <c r="D12" s="59">
        <v>4</v>
      </c>
      <c r="E12" s="59">
        <v>5</v>
      </c>
      <c r="F12" s="59">
        <v>6</v>
      </c>
      <c r="G12" s="60"/>
      <c r="H12" s="61"/>
      <c r="I12" s="61"/>
      <c r="J12" s="61"/>
      <c r="K12" s="61"/>
      <c r="L12" s="61"/>
    </row>
    <row r="13" spans="1:12" ht="29.25" customHeight="1">
      <c r="A13" s="384" t="s">
        <v>56</v>
      </c>
      <c r="B13" s="384"/>
      <c r="C13" s="384"/>
      <c r="D13" s="384"/>
      <c r="E13" s="384"/>
      <c r="F13" s="384"/>
      <c r="G13" s="56"/>
      <c r="H13" s="57"/>
      <c r="I13" s="57"/>
      <c r="J13" s="57"/>
      <c r="K13" s="57"/>
      <c r="L13" s="57"/>
    </row>
    <row r="14" spans="1:12" ht="38.25" customHeight="1">
      <c r="A14" s="294">
        <v>200000</v>
      </c>
      <c r="B14" s="343" t="s">
        <v>57</v>
      </c>
      <c r="C14" s="344">
        <f>D14+F14</f>
        <v>0</v>
      </c>
      <c r="D14" s="344">
        <f>SUM(D16-D17+D18)</f>
        <v>-546380</v>
      </c>
      <c r="E14" s="344">
        <f>SUM(E18)</f>
        <v>546380</v>
      </c>
      <c r="F14" s="344">
        <f>SUM(F18)</f>
        <v>546380</v>
      </c>
      <c r="G14" s="56"/>
      <c r="H14" s="57"/>
      <c r="I14" s="57"/>
      <c r="J14" s="57"/>
      <c r="K14" s="57"/>
      <c r="L14" s="57"/>
    </row>
    <row r="15" spans="1:12" ht="42.75" customHeight="1">
      <c r="A15" s="278">
        <v>208000</v>
      </c>
      <c r="B15" s="345" t="s">
        <v>58</v>
      </c>
      <c r="C15" s="346">
        <f>D15+E15</f>
        <v>0</v>
      </c>
      <c r="D15" s="346">
        <f>D16-D17+D18</f>
        <v>-546380</v>
      </c>
      <c r="E15" s="346">
        <f>E16-E17+E18</f>
        <v>546380</v>
      </c>
      <c r="F15" s="346">
        <f>SUM(E15)</f>
        <v>546380</v>
      </c>
      <c r="G15" s="56"/>
      <c r="H15" s="57"/>
      <c r="I15" s="57"/>
      <c r="J15" s="57"/>
      <c r="K15" s="57"/>
      <c r="L15" s="57"/>
    </row>
    <row r="16" spans="1:12" ht="27.75" customHeight="1" hidden="1">
      <c r="A16" s="278">
        <v>208100</v>
      </c>
      <c r="B16" s="345" t="s">
        <v>59</v>
      </c>
      <c r="C16" s="346">
        <f>D16</f>
        <v>0</v>
      </c>
      <c r="D16" s="347">
        <v>0</v>
      </c>
      <c r="E16" s="346">
        <v>0</v>
      </c>
      <c r="F16" s="346">
        <v>0</v>
      </c>
      <c r="G16" s="56"/>
      <c r="H16" s="57"/>
      <c r="I16" s="57"/>
      <c r="J16" s="57"/>
      <c r="K16" s="57"/>
      <c r="L16" s="57"/>
    </row>
    <row r="17" spans="1:12" ht="27.75" customHeight="1" hidden="1">
      <c r="A17" s="278">
        <v>208200</v>
      </c>
      <c r="B17" s="345" t="s">
        <v>60</v>
      </c>
      <c r="C17" s="346">
        <f>D17</f>
        <v>0</v>
      </c>
      <c r="D17" s="346">
        <f>D16</f>
        <v>0</v>
      </c>
      <c r="E17" s="346">
        <v>0</v>
      </c>
      <c r="F17" s="346">
        <v>0</v>
      </c>
      <c r="G17" s="56"/>
      <c r="H17" s="57"/>
      <c r="I17" s="57"/>
      <c r="J17" s="57"/>
      <c r="K17" s="57"/>
      <c r="L17" s="57"/>
    </row>
    <row r="18" spans="1:12" ht="44.25" customHeight="1">
      <c r="A18" s="278">
        <v>208400</v>
      </c>
      <c r="B18" s="345" t="s">
        <v>61</v>
      </c>
      <c r="C18" s="346">
        <f>D18+F18</f>
        <v>0</v>
      </c>
      <c r="D18" s="347">
        <f>-546380</f>
        <v>-546380</v>
      </c>
      <c r="E18" s="347">
        <f>546380</f>
        <v>546380</v>
      </c>
      <c r="F18" s="346">
        <f>SUM(E18)</f>
        <v>546380</v>
      </c>
      <c r="G18" s="56"/>
      <c r="H18" s="57"/>
      <c r="I18" s="57"/>
      <c r="J18" s="57"/>
      <c r="K18" s="57"/>
      <c r="L18" s="57"/>
    </row>
    <row r="19" spans="1:12" s="66" customFormat="1" ht="32.25" customHeight="1">
      <c r="A19" s="278" t="s">
        <v>51</v>
      </c>
      <c r="B19" s="343" t="s">
        <v>62</v>
      </c>
      <c r="C19" s="344">
        <f>C14</f>
        <v>0</v>
      </c>
      <c r="D19" s="344">
        <f>D14</f>
        <v>-546380</v>
      </c>
      <c r="E19" s="344">
        <f>E14</f>
        <v>546380</v>
      </c>
      <c r="F19" s="344">
        <f>F14</f>
        <v>546380</v>
      </c>
      <c r="G19" s="64"/>
      <c r="H19" s="65"/>
      <c r="I19" s="65"/>
      <c r="J19" s="65"/>
      <c r="K19" s="65"/>
      <c r="L19" s="65"/>
    </row>
    <row r="20" spans="1:12" s="66" customFormat="1" ht="20.25" customHeight="1">
      <c r="A20" s="384" t="s">
        <v>63</v>
      </c>
      <c r="B20" s="384"/>
      <c r="C20" s="384"/>
      <c r="D20" s="384"/>
      <c r="E20" s="384"/>
      <c r="F20" s="384"/>
      <c r="G20" s="64"/>
      <c r="H20" s="65"/>
      <c r="I20" s="65"/>
      <c r="J20" s="65"/>
      <c r="K20" s="65"/>
      <c r="L20" s="65"/>
    </row>
    <row r="21" spans="1:12" ht="39.75" customHeight="1">
      <c r="A21" s="294">
        <v>600000</v>
      </c>
      <c r="B21" s="343" t="s">
        <v>64</v>
      </c>
      <c r="C21" s="344">
        <f>D21+F21</f>
        <v>0</v>
      </c>
      <c r="D21" s="344">
        <f>SUM(D23-D24+D25)</f>
        <v>-546380</v>
      </c>
      <c r="E21" s="344">
        <f>SUM(E25)</f>
        <v>546380</v>
      </c>
      <c r="F21" s="344">
        <f>SUM(F25)</f>
        <v>546380</v>
      </c>
      <c r="G21" s="56"/>
      <c r="H21" s="57"/>
      <c r="I21" s="57"/>
      <c r="J21" s="57"/>
      <c r="K21" s="57"/>
      <c r="L21" s="57"/>
    </row>
    <row r="22" spans="1:12" ht="47.25" customHeight="1">
      <c r="A22" s="278">
        <v>602000</v>
      </c>
      <c r="B22" s="345" t="s">
        <v>65</v>
      </c>
      <c r="C22" s="346">
        <f>D22+F22</f>
        <v>0</v>
      </c>
      <c r="D22" s="346">
        <f>SUM(D15)</f>
        <v>-546380</v>
      </c>
      <c r="E22" s="346">
        <f>SUM(E15)</f>
        <v>546380</v>
      </c>
      <c r="F22" s="346">
        <f>SUM(E22)</f>
        <v>546380</v>
      </c>
      <c r="G22" s="56"/>
      <c r="H22" s="57"/>
      <c r="I22" s="57"/>
      <c r="J22" s="57"/>
      <c r="K22" s="57"/>
      <c r="L22" s="57"/>
    </row>
    <row r="23" spans="1:12" ht="24.75" customHeight="1" hidden="1">
      <c r="A23" s="278">
        <v>602100</v>
      </c>
      <c r="B23" s="345" t="s">
        <v>59</v>
      </c>
      <c r="C23" s="346">
        <f>D23</f>
        <v>0</v>
      </c>
      <c r="D23" s="346">
        <f>D16</f>
        <v>0</v>
      </c>
      <c r="E23" s="346">
        <v>0</v>
      </c>
      <c r="F23" s="346">
        <v>0</v>
      </c>
      <c r="G23" s="56"/>
      <c r="H23" s="57"/>
      <c r="I23" s="57"/>
      <c r="J23" s="57"/>
      <c r="K23" s="57"/>
      <c r="L23" s="57"/>
    </row>
    <row r="24" spans="1:12" ht="27.75" customHeight="1" hidden="1">
      <c r="A24" s="278">
        <v>602200</v>
      </c>
      <c r="B24" s="345" t="s">
        <v>66</v>
      </c>
      <c r="C24" s="348">
        <f>D24</f>
        <v>0</v>
      </c>
      <c r="D24" s="348">
        <f>SUM(D17)</f>
        <v>0</v>
      </c>
      <c r="E24" s="348">
        <v>0</v>
      </c>
      <c r="F24" s="348">
        <v>0</v>
      </c>
      <c r="G24" s="56"/>
      <c r="H24" s="57"/>
      <c r="I24" s="57"/>
      <c r="J24" s="57"/>
      <c r="K24" s="57"/>
      <c r="L24" s="57"/>
    </row>
    <row r="25" spans="1:12" ht="43.5" customHeight="1">
      <c r="A25" s="278">
        <v>602400</v>
      </c>
      <c r="B25" s="349" t="s">
        <v>61</v>
      </c>
      <c r="C25" s="346">
        <f>D25+F25</f>
        <v>0</v>
      </c>
      <c r="D25" s="346">
        <f>SUM(D18)</f>
        <v>-546380</v>
      </c>
      <c r="E25" s="346">
        <f>SUM(F25)</f>
        <v>546380</v>
      </c>
      <c r="F25" s="346">
        <f>SUM(F18)</f>
        <v>546380</v>
      </c>
      <c r="G25" s="56"/>
      <c r="H25" s="57"/>
      <c r="I25" s="57"/>
      <c r="J25" s="57"/>
      <c r="K25" s="57"/>
      <c r="L25" s="57"/>
    </row>
    <row r="26" spans="1:12" ht="34.5" customHeight="1">
      <c r="A26" s="278" t="s">
        <v>51</v>
      </c>
      <c r="B26" s="350" t="s">
        <v>62</v>
      </c>
      <c r="C26" s="351">
        <f>C21</f>
        <v>0</v>
      </c>
      <c r="D26" s="351">
        <f>D21</f>
        <v>-546380</v>
      </c>
      <c r="E26" s="351">
        <f>E21</f>
        <v>546380</v>
      </c>
      <c r="F26" s="351">
        <f>F21</f>
        <v>546380</v>
      </c>
      <c r="G26" s="57"/>
      <c r="H26" s="57"/>
      <c r="I26" s="57"/>
      <c r="J26" s="57"/>
      <c r="K26" s="57"/>
      <c r="L26" s="57"/>
    </row>
    <row r="27" spans="1:12" ht="57" customHeight="1">
      <c r="A27" s="371" t="s">
        <v>350</v>
      </c>
      <c r="B27" s="57"/>
      <c r="C27" s="57"/>
      <c r="D27" s="372" t="s">
        <v>351</v>
      </c>
      <c r="E27" s="57"/>
      <c r="F27" s="57"/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3:12" ht="15"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8"/>
  <sheetViews>
    <sheetView view="pageBreakPreview" zoomScale="53" zoomScaleNormal="55" zoomScaleSheetLayoutView="53" zoomScalePageLayoutView="0" workbookViewId="0" topLeftCell="E1">
      <selection activeCell="H4" sqref="H4"/>
    </sheetView>
  </sheetViews>
  <sheetFormatPr defaultColWidth="9.140625" defaultRowHeight="12.75"/>
  <cols>
    <col min="1" max="1" width="32.28125" style="67" customWidth="1"/>
    <col min="2" max="2" width="32.57421875" style="67" customWidth="1"/>
    <col min="3" max="3" width="34.00390625" style="67" customWidth="1"/>
    <col min="4" max="4" width="149.140625" style="67" customWidth="1"/>
    <col min="5" max="5" width="33.00390625" style="67" customWidth="1"/>
    <col min="6" max="6" width="33.57421875" style="67" customWidth="1"/>
    <col min="7" max="7" width="32.140625" style="67" customWidth="1"/>
    <col min="8" max="8" width="28.57421875" style="67" customWidth="1"/>
    <col min="9" max="9" width="26.00390625" style="67" customWidth="1"/>
    <col min="10" max="10" width="30.7109375" style="67" customWidth="1"/>
    <col min="11" max="11" width="31.7109375" style="67" customWidth="1"/>
    <col min="12" max="12" width="26.00390625" style="67" customWidth="1"/>
    <col min="13" max="14" width="26.140625" style="67" customWidth="1"/>
    <col min="15" max="15" width="28.7109375" style="67" customWidth="1"/>
    <col min="16" max="16" width="34.421875" style="67" customWidth="1"/>
    <col min="17" max="16384" width="9.140625" style="67" customWidth="1"/>
  </cols>
  <sheetData>
    <row r="1" spans="13:15" ht="64.5">
      <c r="M1" s="68" t="s">
        <v>67</v>
      </c>
      <c r="O1" s="69"/>
    </row>
    <row r="2" spans="13:15" ht="60" customHeight="1">
      <c r="M2" s="68" t="s">
        <v>348</v>
      </c>
      <c r="O2" s="69"/>
    </row>
    <row r="3" spans="13:15" ht="64.5">
      <c r="M3" s="68" t="s">
        <v>346</v>
      </c>
      <c r="O3" s="69"/>
    </row>
    <row r="4" spans="13:15" ht="64.5">
      <c r="M4" s="70" t="s">
        <v>356</v>
      </c>
      <c r="N4" s="70"/>
      <c r="O4" s="71"/>
    </row>
    <row r="5" spans="14:16" ht="22.5" customHeight="1">
      <c r="N5" s="70"/>
      <c r="P5" s="69"/>
    </row>
    <row r="6" ht="23.25" customHeight="1">
      <c r="P6" s="72"/>
    </row>
    <row r="7" spans="2:16" ht="52.5" customHeight="1">
      <c r="B7" s="389" t="s">
        <v>337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</row>
    <row r="8" spans="2:16" ht="52.5" customHeight="1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52.5" customHeight="1">
      <c r="A9" s="74" t="s">
        <v>324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48" customHeight="1">
      <c r="A10" s="75" t="s">
        <v>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 t="s">
        <v>3</v>
      </c>
    </row>
    <row r="11" spans="1:16" s="79" customFormat="1" ht="58.5" customHeight="1">
      <c r="A11" s="387" t="s">
        <v>68</v>
      </c>
      <c r="B11" s="388" t="s">
        <v>69</v>
      </c>
      <c r="C11" s="388" t="s">
        <v>70</v>
      </c>
      <c r="D11" s="388" t="s">
        <v>71</v>
      </c>
      <c r="E11" s="387" t="s">
        <v>7</v>
      </c>
      <c r="F11" s="387"/>
      <c r="G11" s="387"/>
      <c r="H11" s="387"/>
      <c r="I11" s="387"/>
      <c r="J11" s="387" t="s">
        <v>8</v>
      </c>
      <c r="K11" s="387"/>
      <c r="L11" s="387"/>
      <c r="M11" s="387"/>
      <c r="N11" s="387"/>
      <c r="O11" s="387"/>
      <c r="P11" s="387" t="s">
        <v>72</v>
      </c>
    </row>
    <row r="12" spans="1:16" s="79" customFormat="1" ht="45" customHeight="1">
      <c r="A12" s="387"/>
      <c r="B12" s="388"/>
      <c r="C12" s="388"/>
      <c r="D12" s="388"/>
      <c r="E12" s="387" t="s">
        <v>9</v>
      </c>
      <c r="F12" s="387" t="s">
        <v>73</v>
      </c>
      <c r="G12" s="387" t="s">
        <v>74</v>
      </c>
      <c r="H12" s="387"/>
      <c r="I12" s="387" t="s">
        <v>75</v>
      </c>
      <c r="J12" s="387" t="s">
        <v>9</v>
      </c>
      <c r="K12" s="387" t="s">
        <v>10</v>
      </c>
      <c r="L12" s="387" t="s">
        <v>76</v>
      </c>
      <c r="M12" s="387" t="s">
        <v>74</v>
      </c>
      <c r="N12" s="387"/>
      <c r="O12" s="387" t="s">
        <v>75</v>
      </c>
      <c r="P12" s="387"/>
    </row>
    <row r="13" spans="1:16" s="79" customFormat="1" ht="58.5" customHeight="1">
      <c r="A13" s="387"/>
      <c r="B13" s="388"/>
      <c r="C13" s="388"/>
      <c r="D13" s="388"/>
      <c r="E13" s="387"/>
      <c r="F13" s="387"/>
      <c r="G13" s="387" t="s">
        <v>77</v>
      </c>
      <c r="H13" s="387" t="s">
        <v>78</v>
      </c>
      <c r="I13" s="387"/>
      <c r="J13" s="387"/>
      <c r="K13" s="387"/>
      <c r="L13" s="387"/>
      <c r="M13" s="387" t="s">
        <v>77</v>
      </c>
      <c r="N13" s="387" t="s">
        <v>78</v>
      </c>
      <c r="O13" s="387"/>
      <c r="P13" s="387"/>
    </row>
    <row r="14" spans="1:16" s="79" customFormat="1" ht="52.5" customHeight="1">
      <c r="A14" s="387"/>
      <c r="B14" s="388"/>
      <c r="C14" s="388"/>
      <c r="D14" s="388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</row>
    <row r="15" spans="1:16" s="79" customFormat="1" ht="27" customHeight="1">
      <c r="A15" s="80">
        <v>1</v>
      </c>
      <c r="B15" s="78">
        <v>2</v>
      </c>
      <c r="C15" s="78">
        <v>3</v>
      </c>
      <c r="D15" s="78">
        <v>4</v>
      </c>
      <c r="E15" s="80">
        <v>5</v>
      </c>
      <c r="F15" s="80">
        <v>6</v>
      </c>
      <c r="G15" s="78">
        <v>7</v>
      </c>
      <c r="H15" s="78">
        <v>8</v>
      </c>
      <c r="I15" s="78">
        <v>9</v>
      </c>
      <c r="J15" s="80">
        <v>10</v>
      </c>
      <c r="K15" s="80">
        <v>11</v>
      </c>
      <c r="L15" s="78">
        <v>12</v>
      </c>
      <c r="M15" s="78">
        <v>13</v>
      </c>
      <c r="N15" s="78">
        <v>14</v>
      </c>
      <c r="O15" s="78">
        <v>15</v>
      </c>
      <c r="P15" s="78">
        <v>16</v>
      </c>
    </row>
    <row r="16" spans="1:16" s="79" customFormat="1" ht="60" customHeight="1">
      <c r="A16" s="81" t="s">
        <v>79</v>
      </c>
      <c r="B16" s="82"/>
      <c r="C16" s="82"/>
      <c r="D16" s="83" t="s">
        <v>80</v>
      </c>
      <c r="E16" s="84">
        <f>E17</f>
        <v>41163695</v>
      </c>
      <c r="F16" s="84">
        <f>F17</f>
        <v>41163695</v>
      </c>
      <c r="G16" s="84">
        <f>G17</f>
        <v>30409841</v>
      </c>
      <c r="H16" s="84">
        <f>H17</f>
        <v>495229</v>
      </c>
      <c r="I16" s="84">
        <f>I17</f>
        <v>0</v>
      </c>
      <c r="J16" s="84">
        <f>L16+O16</f>
        <v>558042</v>
      </c>
      <c r="K16" s="84">
        <f>K17</f>
        <v>546380</v>
      </c>
      <c r="L16" s="84">
        <f>L17</f>
        <v>11662</v>
      </c>
      <c r="M16" s="84">
        <f>M17</f>
        <v>0</v>
      </c>
      <c r="N16" s="84">
        <f>N17</f>
        <v>0</v>
      </c>
      <c r="O16" s="84">
        <f>O17</f>
        <v>546380</v>
      </c>
      <c r="P16" s="84">
        <f>E16+J16</f>
        <v>41721737</v>
      </c>
    </row>
    <row r="17" spans="1:16" s="79" customFormat="1" ht="64.5" customHeight="1">
      <c r="A17" s="82" t="s">
        <v>81</v>
      </c>
      <c r="B17" s="81"/>
      <c r="C17" s="81"/>
      <c r="D17" s="85" t="s">
        <v>80</v>
      </c>
      <c r="E17" s="86">
        <f>F17+I17</f>
        <v>41163695</v>
      </c>
      <c r="F17" s="86">
        <f>F18+F22+F30+F32+F34+F37</f>
        <v>41163695</v>
      </c>
      <c r="G17" s="86">
        <f>G18+G22+G30+G32+G34</f>
        <v>30409841</v>
      </c>
      <c r="H17" s="86">
        <f>H18+H22+H30+H32+H34</f>
        <v>495229</v>
      </c>
      <c r="I17" s="86">
        <f>I18+I22+I30+I32+I34</f>
        <v>0</v>
      </c>
      <c r="J17" s="86">
        <f>L17+O17</f>
        <v>558042</v>
      </c>
      <c r="K17" s="86">
        <f>K18+K22+K30+K32+K34+K37</f>
        <v>546380</v>
      </c>
      <c r="L17" s="86">
        <f>L18+L22+L30+L32+L34</f>
        <v>11662</v>
      </c>
      <c r="M17" s="86">
        <f>M18+M22+M30+M32+M34</f>
        <v>0</v>
      </c>
      <c r="N17" s="86">
        <f>N18+N22+N30+N32+N34</f>
        <v>0</v>
      </c>
      <c r="O17" s="86">
        <f>O18+O22+O30+O32+O34+O37</f>
        <v>546380</v>
      </c>
      <c r="P17" s="86">
        <f>E17+J17</f>
        <v>41721737</v>
      </c>
    </row>
    <row r="18" spans="1:16" s="87" customFormat="1" ht="57" customHeight="1">
      <c r="A18" s="81"/>
      <c r="B18" s="81" t="s">
        <v>82</v>
      </c>
      <c r="C18" s="81"/>
      <c r="D18" s="83" t="s">
        <v>83</v>
      </c>
      <c r="E18" s="84">
        <f>E19+E20+E21</f>
        <v>40642848</v>
      </c>
      <c r="F18" s="84">
        <f>F19+F20+F21</f>
        <v>40642848</v>
      </c>
      <c r="G18" s="84">
        <f aca="true" t="shared" si="0" ref="G18:O18">G19+G20</f>
        <v>30409841</v>
      </c>
      <c r="H18" s="84">
        <f t="shared" si="0"/>
        <v>495229</v>
      </c>
      <c r="I18" s="84">
        <f t="shared" si="0"/>
        <v>0</v>
      </c>
      <c r="J18" s="84">
        <f t="shared" si="0"/>
        <v>11662</v>
      </c>
      <c r="K18" s="84">
        <f t="shared" si="0"/>
        <v>0</v>
      </c>
      <c r="L18" s="84">
        <f t="shared" si="0"/>
        <v>11662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>P19+P20+P21</f>
        <v>40654510</v>
      </c>
    </row>
    <row r="19" spans="1:16" s="331" customFormat="1" ht="72" customHeight="1">
      <c r="A19" s="328" t="s">
        <v>84</v>
      </c>
      <c r="B19" s="328" t="s">
        <v>85</v>
      </c>
      <c r="C19" s="328" t="s">
        <v>86</v>
      </c>
      <c r="D19" s="329" t="s">
        <v>345</v>
      </c>
      <c r="E19" s="330">
        <f>F19</f>
        <v>40637848</v>
      </c>
      <c r="F19" s="330">
        <f>40637848</f>
        <v>40637848</v>
      </c>
      <c r="G19" s="330">
        <v>30409841</v>
      </c>
      <c r="H19" s="330">
        <v>495229</v>
      </c>
      <c r="I19" s="330"/>
      <c r="J19" s="330">
        <f aca="true" t="shared" si="1" ref="J19:J28">L19+O19</f>
        <v>11662</v>
      </c>
      <c r="K19" s="330">
        <f>O19</f>
        <v>0</v>
      </c>
      <c r="L19" s="330">
        <v>11662</v>
      </c>
      <c r="M19" s="330"/>
      <c r="N19" s="330"/>
      <c r="O19" s="330"/>
      <c r="P19" s="330">
        <f aca="true" t="shared" si="2" ref="P19:P27">E19+J19</f>
        <v>40649510</v>
      </c>
    </row>
    <row r="20" spans="1:16" s="134" customFormat="1" ht="72" customHeight="1">
      <c r="A20" s="131" t="s">
        <v>87</v>
      </c>
      <c r="B20" s="131" t="s">
        <v>88</v>
      </c>
      <c r="C20" s="131" t="s">
        <v>89</v>
      </c>
      <c r="D20" s="132" t="s">
        <v>90</v>
      </c>
      <c r="E20" s="133">
        <f>F20</f>
        <v>5000</v>
      </c>
      <c r="F20" s="133">
        <f>5000</f>
        <v>5000</v>
      </c>
      <c r="G20" s="133"/>
      <c r="H20" s="133"/>
      <c r="I20" s="133"/>
      <c r="J20" s="133">
        <f t="shared" si="1"/>
        <v>0</v>
      </c>
      <c r="K20" s="133"/>
      <c r="L20" s="133"/>
      <c r="M20" s="133"/>
      <c r="N20" s="133"/>
      <c r="O20" s="133"/>
      <c r="P20" s="133">
        <f t="shared" si="2"/>
        <v>5000</v>
      </c>
    </row>
    <row r="21" spans="1:16" s="134" customFormat="1" ht="66.75" customHeight="1" hidden="1">
      <c r="A21" s="131" t="s">
        <v>289</v>
      </c>
      <c r="B21" s="131" t="s">
        <v>290</v>
      </c>
      <c r="C21" s="131" t="s">
        <v>85</v>
      </c>
      <c r="D21" s="132" t="s">
        <v>291</v>
      </c>
      <c r="E21" s="133">
        <f>F21</f>
        <v>0</v>
      </c>
      <c r="F21" s="133"/>
      <c r="G21" s="133"/>
      <c r="H21" s="133"/>
      <c r="I21" s="133"/>
      <c r="J21" s="133">
        <v>0</v>
      </c>
      <c r="K21" s="133"/>
      <c r="L21" s="133"/>
      <c r="M21" s="133"/>
      <c r="N21" s="133"/>
      <c r="O21" s="133"/>
      <c r="P21" s="133">
        <f t="shared" si="2"/>
        <v>0</v>
      </c>
    </row>
    <row r="22" spans="1:16" s="138" customFormat="1" ht="57" customHeight="1">
      <c r="A22" s="135"/>
      <c r="B22" s="135" t="s">
        <v>91</v>
      </c>
      <c r="C22" s="135"/>
      <c r="D22" s="136" t="s">
        <v>92</v>
      </c>
      <c r="E22" s="137">
        <f>F22+I22</f>
        <v>108125</v>
      </c>
      <c r="F22" s="137">
        <f>F23+F24+F25+F26+F27+F28+F29</f>
        <v>108125</v>
      </c>
      <c r="G22" s="137">
        <f>G23+G24+G25+G26+G27+G28+G29</f>
        <v>0</v>
      </c>
      <c r="H22" s="137">
        <f>H23+H24+H25+H26+H27+H28+H29</f>
        <v>0</v>
      </c>
      <c r="I22" s="137">
        <f>I23+I24+I25+I26+I27+I28+I29</f>
        <v>0</v>
      </c>
      <c r="J22" s="137">
        <f t="shared" si="1"/>
        <v>0</v>
      </c>
      <c r="K22" s="137">
        <f>K23+K24+K25+K26+K27+K28+K29</f>
        <v>0</v>
      </c>
      <c r="L22" s="137">
        <f>L23+L24+L25+L26+L27+L28+L29</f>
        <v>0</v>
      </c>
      <c r="M22" s="137">
        <f>M23+M24+M25+M26+M27+M28+M29</f>
        <v>0</v>
      </c>
      <c r="N22" s="137">
        <f>N23+N24+N25+N26+N27+N28+N29</f>
        <v>0</v>
      </c>
      <c r="O22" s="137">
        <f>O23+O24+O25+O26+O27+O28+O29</f>
        <v>0</v>
      </c>
      <c r="P22" s="137">
        <f t="shared" si="2"/>
        <v>108125</v>
      </c>
    </row>
    <row r="23" spans="1:16" s="335" customFormat="1" ht="58.5" customHeight="1">
      <c r="A23" s="328" t="s">
        <v>93</v>
      </c>
      <c r="B23" s="332" t="s">
        <v>94</v>
      </c>
      <c r="C23" s="332" t="s">
        <v>95</v>
      </c>
      <c r="D23" s="333" t="s">
        <v>96</v>
      </c>
      <c r="E23" s="334">
        <f aca="true" t="shared" si="3" ref="E23:E29">F23</f>
        <v>61900</v>
      </c>
      <c r="F23" s="330">
        <f>16020+45880</f>
        <v>61900</v>
      </c>
      <c r="G23" s="334"/>
      <c r="H23" s="334"/>
      <c r="I23" s="334"/>
      <c r="J23" s="334">
        <f t="shared" si="1"/>
        <v>0</v>
      </c>
      <c r="K23" s="334"/>
      <c r="L23" s="334"/>
      <c r="M23" s="334"/>
      <c r="N23" s="334"/>
      <c r="O23" s="334"/>
      <c r="P23" s="334">
        <f t="shared" si="2"/>
        <v>61900</v>
      </c>
    </row>
    <row r="24" spans="1:16" s="335" customFormat="1" ht="75" customHeight="1">
      <c r="A24" s="332" t="s">
        <v>97</v>
      </c>
      <c r="B24" s="332" t="s">
        <v>98</v>
      </c>
      <c r="C24" s="332" t="s">
        <v>95</v>
      </c>
      <c r="D24" s="333" t="s">
        <v>99</v>
      </c>
      <c r="E24" s="334">
        <f t="shared" si="3"/>
        <v>805</v>
      </c>
      <c r="F24" s="334">
        <v>805</v>
      </c>
      <c r="G24" s="334"/>
      <c r="H24" s="334"/>
      <c r="I24" s="334"/>
      <c r="J24" s="334">
        <f t="shared" si="1"/>
        <v>0</v>
      </c>
      <c r="K24" s="334"/>
      <c r="L24" s="334"/>
      <c r="M24" s="334"/>
      <c r="N24" s="334"/>
      <c r="O24" s="334"/>
      <c r="P24" s="334">
        <f t="shared" si="2"/>
        <v>805</v>
      </c>
    </row>
    <row r="25" spans="1:16" s="335" customFormat="1" ht="56.25" customHeight="1">
      <c r="A25" s="328" t="s">
        <v>100</v>
      </c>
      <c r="B25" s="332" t="s">
        <v>101</v>
      </c>
      <c r="C25" s="332" t="s">
        <v>95</v>
      </c>
      <c r="D25" s="333" t="s">
        <v>102</v>
      </c>
      <c r="E25" s="334">
        <f t="shared" si="3"/>
        <v>13040</v>
      </c>
      <c r="F25" s="330">
        <v>13040</v>
      </c>
      <c r="G25" s="334"/>
      <c r="H25" s="334"/>
      <c r="I25" s="334"/>
      <c r="J25" s="334">
        <f t="shared" si="1"/>
        <v>0</v>
      </c>
      <c r="K25" s="334"/>
      <c r="L25" s="334"/>
      <c r="M25" s="334"/>
      <c r="N25" s="334"/>
      <c r="O25" s="334"/>
      <c r="P25" s="334">
        <f t="shared" si="2"/>
        <v>13040</v>
      </c>
    </row>
    <row r="26" spans="1:16" s="335" customFormat="1" ht="70.5" customHeight="1">
      <c r="A26" s="332" t="s">
        <v>103</v>
      </c>
      <c r="B26" s="332" t="s">
        <v>104</v>
      </c>
      <c r="C26" s="332" t="s">
        <v>95</v>
      </c>
      <c r="D26" s="329" t="s">
        <v>105</v>
      </c>
      <c r="E26" s="334">
        <f t="shared" si="3"/>
        <v>11380</v>
      </c>
      <c r="F26" s="334">
        <v>11380</v>
      </c>
      <c r="G26" s="334"/>
      <c r="H26" s="334"/>
      <c r="I26" s="334"/>
      <c r="J26" s="334">
        <f t="shared" si="1"/>
        <v>0</v>
      </c>
      <c r="K26" s="334"/>
      <c r="L26" s="334"/>
      <c r="M26" s="334"/>
      <c r="N26" s="334"/>
      <c r="O26" s="334"/>
      <c r="P26" s="334">
        <f t="shared" si="2"/>
        <v>11380</v>
      </c>
    </row>
    <row r="27" spans="1:16" s="142" customFormat="1" ht="103.5" customHeight="1">
      <c r="A27" s="139" t="s">
        <v>106</v>
      </c>
      <c r="B27" s="139" t="s">
        <v>107</v>
      </c>
      <c r="C27" s="139" t="s">
        <v>95</v>
      </c>
      <c r="D27" s="132" t="s">
        <v>108</v>
      </c>
      <c r="E27" s="141">
        <f t="shared" si="3"/>
        <v>21000</v>
      </c>
      <c r="F27" s="141">
        <f>21000</f>
        <v>21000</v>
      </c>
      <c r="G27" s="141"/>
      <c r="H27" s="141"/>
      <c r="I27" s="141"/>
      <c r="J27" s="141">
        <f t="shared" si="1"/>
        <v>0</v>
      </c>
      <c r="K27" s="141"/>
      <c r="L27" s="141"/>
      <c r="M27" s="141"/>
      <c r="N27" s="141"/>
      <c r="O27" s="141"/>
      <c r="P27" s="141">
        <f t="shared" si="2"/>
        <v>21000</v>
      </c>
    </row>
    <row r="28" spans="1:16" s="142" customFormat="1" ht="55.5" customHeight="1" hidden="1">
      <c r="A28" s="131" t="s">
        <v>109</v>
      </c>
      <c r="B28" s="139" t="s">
        <v>110</v>
      </c>
      <c r="C28" s="139" t="s">
        <v>111</v>
      </c>
      <c r="D28" s="140" t="s">
        <v>112</v>
      </c>
      <c r="E28" s="141">
        <f t="shared" si="3"/>
        <v>0</v>
      </c>
      <c r="F28" s="133"/>
      <c r="G28" s="133"/>
      <c r="H28" s="141"/>
      <c r="I28" s="141"/>
      <c r="J28" s="141">
        <f t="shared" si="1"/>
        <v>0</v>
      </c>
      <c r="K28" s="141"/>
      <c r="L28" s="141"/>
      <c r="M28" s="141"/>
      <c r="N28" s="141"/>
      <c r="O28" s="141"/>
      <c r="P28" s="141">
        <f>J28+E28</f>
        <v>0</v>
      </c>
    </row>
    <row r="29" spans="1:16" s="335" customFormat="1" ht="51.75" customHeight="1" hidden="1">
      <c r="A29" s="328" t="s">
        <v>113</v>
      </c>
      <c r="B29" s="332" t="s">
        <v>114</v>
      </c>
      <c r="C29" s="332" t="s">
        <v>115</v>
      </c>
      <c r="D29" s="329" t="s">
        <v>116</v>
      </c>
      <c r="E29" s="330">
        <f t="shared" si="3"/>
        <v>0</v>
      </c>
      <c r="F29" s="330"/>
      <c r="G29" s="334"/>
      <c r="H29" s="334"/>
      <c r="I29" s="334"/>
      <c r="J29" s="334">
        <v>0</v>
      </c>
      <c r="K29" s="334"/>
      <c r="L29" s="334"/>
      <c r="M29" s="334"/>
      <c r="N29" s="334"/>
      <c r="O29" s="334"/>
      <c r="P29" s="334">
        <f>E29+J29</f>
        <v>0</v>
      </c>
    </row>
    <row r="30" spans="1:16" s="138" customFormat="1" ht="51.75" customHeight="1">
      <c r="A30" s="135"/>
      <c r="B30" s="135" t="s">
        <v>117</v>
      </c>
      <c r="C30" s="135"/>
      <c r="D30" s="136" t="s">
        <v>118</v>
      </c>
      <c r="E30" s="143">
        <f aca="true" t="shared" si="4" ref="E30:P30">E31</f>
        <v>164870</v>
      </c>
      <c r="F30" s="143">
        <f t="shared" si="4"/>
        <v>164870</v>
      </c>
      <c r="G30" s="143">
        <f t="shared" si="4"/>
        <v>0</v>
      </c>
      <c r="H30" s="143">
        <f t="shared" si="4"/>
        <v>0</v>
      </c>
      <c r="I30" s="143">
        <f t="shared" si="4"/>
        <v>0</v>
      </c>
      <c r="J30" s="143">
        <f t="shared" si="4"/>
        <v>0</v>
      </c>
      <c r="K30" s="143">
        <f t="shared" si="4"/>
        <v>0</v>
      </c>
      <c r="L30" s="143">
        <f t="shared" si="4"/>
        <v>0</v>
      </c>
      <c r="M30" s="143">
        <f t="shared" si="4"/>
        <v>0</v>
      </c>
      <c r="N30" s="143">
        <f t="shared" si="4"/>
        <v>0</v>
      </c>
      <c r="O30" s="143">
        <f t="shared" si="4"/>
        <v>0</v>
      </c>
      <c r="P30" s="143">
        <f t="shared" si="4"/>
        <v>164870</v>
      </c>
    </row>
    <row r="31" spans="1:16" s="142" customFormat="1" ht="58.5" customHeight="1">
      <c r="A31" s="131" t="s">
        <v>119</v>
      </c>
      <c r="B31" s="139" t="s">
        <v>120</v>
      </c>
      <c r="C31" s="139" t="s">
        <v>121</v>
      </c>
      <c r="D31" s="140" t="s">
        <v>122</v>
      </c>
      <c r="E31" s="141">
        <f>F31</f>
        <v>164870</v>
      </c>
      <c r="F31" s="133">
        <v>164870</v>
      </c>
      <c r="G31" s="141"/>
      <c r="H31" s="141"/>
      <c r="I31" s="141"/>
      <c r="J31" s="133">
        <f>L31+O31</f>
        <v>0</v>
      </c>
      <c r="K31" s="133">
        <f>O31</f>
        <v>0</v>
      </c>
      <c r="L31" s="133">
        <v>0</v>
      </c>
      <c r="M31" s="133">
        <v>0</v>
      </c>
      <c r="N31" s="133">
        <v>0</v>
      </c>
      <c r="O31" s="133"/>
      <c r="P31" s="133">
        <f>E31+J31</f>
        <v>164870</v>
      </c>
    </row>
    <row r="32" spans="1:16" s="142" customFormat="1" ht="50.25" customHeight="1">
      <c r="A32" s="135"/>
      <c r="B32" s="135" t="s">
        <v>123</v>
      </c>
      <c r="C32" s="135"/>
      <c r="D32" s="144" t="s">
        <v>124</v>
      </c>
      <c r="E32" s="137">
        <f aca="true" t="shared" si="5" ref="E32:P32">E33</f>
        <v>52000</v>
      </c>
      <c r="F32" s="137">
        <f t="shared" si="5"/>
        <v>52000</v>
      </c>
      <c r="G32" s="137">
        <f t="shared" si="5"/>
        <v>0</v>
      </c>
      <c r="H32" s="137">
        <f t="shared" si="5"/>
        <v>0</v>
      </c>
      <c r="I32" s="137">
        <f t="shared" si="5"/>
        <v>0</v>
      </c>
      <c r="J32" s="137">
        <f t="shared" si="5"/>
        <v>0</v>
      </c>
      <c r="K32" s="137">
        <f t="shared" si="5"/>
        <v>0</v>
      </c>
      <c r="L32" s="137">
        <f t="shared" si="5"/>
        <v>0</v>
      </c>
      <c r="M32" s="137">
        <f t="shared" si="5"/>
        <v>0</v>
      </c>
      <c r="N32" s="137">
        <f t="shared" si="5"/>
        <v>0</v>
      </c>
      <c r="O32" s="137">
        <f t="shared" si="5"/>
        <v>0</v>
      </c>
      <c r="P32" s="137">
        <f t="shared" si="5"/>
        <v>52000</v>
      </c>
    </row>
    <row r="33" spans="1:16" s="142" customFormat="1" ht="98.25" customHeight="1">
      <c r="A33" s="139" t="s">
        <v>125</v>
      </c>
      <c r="B33" s="139" t="s">
        <v>126</v>
      </c>
      <c r="C33" s="139" t="s">
        <v>127</v>
      </c>
      <c r="D33" s="140" t="s">
        <v>128</v>
      </c>
      <c r="E33" s="141">
        <f aca="true" t="shared" si="6" ref="E33:E40">F33</f>
        <v>52000</v>
      </c>
      <c r="F33" s="141">
        <v>52000</v>
      </c>
      <c r="G33" s="141"/>
      <c r="H33" s="141"/>
      <c r="I33" s="141"/>
      <c r="J33" s="141">
        <f>L33+O33</f>
        <v>0</v>
      </c>
      <c r="K33" s="141"/>
      <c r="L33" s="141"/>
      <c r="M33" s="141"/>
      <c r="N33" s="141"/>
      <c r="O33" s="141"/>
      <c r="P33" s="141">
        <f>E33+J33</f>
        <v>52000</v>
      </c>
    </row>
    <row r="34" spans="1:16" s="142" customFormat="1" ht="51.75" customHeight="1">
      <c r="A34" s="135"/>
      <c r="B34" s="135" t="s">
        <v>129</v>
      </c>
      <c r="C34" s="135"/>
      <c r="D34" s="144" t="s">
        <v>130</v>
      </c>
      <c r="E34" s="137">
        <f t="shared" si="6"/>
        <v>1300</v>
      </c>
      <c r="F34" s="137">
        <f>F35+F36</f>
        <v>1300</v>
      </c>
      <c r="G34" s="137">
        <f>G35+G36</f>
        <v>0</v>
      </c>
      <c r="H34" s="137">
        <f>H35+H36</f>
        <v>0</v>
      </c>
      <c r="I34" s="137">
        <f>I35+I36</f>
        <v>0</v>
      </c>
      <c r="J34" s="137">
        <f>L34+O34</f>
        <v>0</v>
      </c>
      <c r="K34" s="137">
        <f aca="true" t="shared" si="7" ref="K34:P34">K35+K36</f>
        <v>0</v>
      </c>
      <c r="L34" s="137">
        <f t="shared" si="7"/>
        <v>0</v>
      </c>
      <c r="M34" s="137">
        <f t="shared" si="7"/>
        <v>0</v>
      </c>
      <c r="N34" s="137">
        <f t="shared" si="7"/>
        <v>0</v>
      </c>
      <c r="O34" s="137">
        <f t="shared" si="7"/>
        <v>0</v>
      </c>
      <c r="P34" s="137">
        <f t="shared" si="7"/>
        <v>1300</v>
      </c>
    </row>
    <row r="35" spans="1:16" s="145" customFormat="1" ht="55.5" customHeight="1" hidden="1">
      <c r="A35" s="131" t="s">
        <v>131</v>
      </c>
      <c r="B35" s="131" t="s">
        <v>132</v>
      </c>
      <c r="C35" s="131" t="s">
        <v>133</v>
      </c>
      <c r="D35" s="132" t="s">
        <v>134</v>
      </c>
      <c r="E35" s="133">
        <f t="shared" si="6"/>
        <v>0</v>
      </c>
      <c r="F35" s="133"/>
      <c r="G35" s="133"/>
      <c r="H35" s="133"/>
      <c r="I35" s="133"/>
      <c r="J35" s="133">
        <f>L35+O35</f>
        <v>0</v>
      </c>
      <c r="K35" s="133">
        <f>O35</f>
        <v>0</v>
      </c>
      <c r="L35" s="133">
        <v>0</v>
      </c>
      <c r="M35" s="133">
        <v>0</v>
      </c>
      <c r="N35" s="133">
        <v>0</v>
      </c>
      <c r="O35" s="133"/>
      <c r="P35" s="133">
        <f>E35+J35</f>
        <v>0</v>
      </c>
    </row>
    <row r="36" spans="1:16" s="142" customFormat="1" ht="51.75" customHeight="1">
      <c r="A36" s="139" t="s">
        <v>135</v>
      </c>
      <c r="B36" s="139" t="s">
        <v>136</v>
      </c>
      <c r="C36" s="139" t="s">
        <v>137</v>
      </c>
      <c r="D36" s="140" t="s">
        <v>138</v>
      </c>
      <c r="E36" s="141">
        <f t="shared" si="6"/>
        <v>1300</v>
      </c>
      <c r="F36" s="141">
        <v>1300</v>
      </c>
      <c r="G36" s="141"/>
      <c r="H36" s="141"/>
      <c r="I36" s="141"/>
      <c r="J36" s="141">
        <v>0</v>
      </c>
      <c r="K36" s="141"/>
      <c r="L36" s="141"/>
      <c r="M36" s="141"/>
      <c r="N36" s="141"/>
      <c r="O36" s="141"/>
      <c r="P36" s="141">
        <f>E36+J36</f>
        <v>1300</v>
      </c>
    </row>
    <row r="37" spans="1:16" s="142" customFormat="1" ht="51.75" customHeight="1">
      <c r="A37" s="139"/>
      <c r="B37" s="135" t="s">
        <v>139</v>
      </c>
      <c r="C37" s="139"/>
      <c r="D37" s="136" t="s">
        <v>140</v>
      </c>
      <c r="E37" s="137">
        <f>F37</f>
        <v>194552</v>
      </c>
      <c r="F37" s="137">
        <f>F39+F38</f>
        <v>194552</v>
      </c>
      <c r="G37" s="137">
        <f aca="true" t="shared" si="8" ref="G37:P37">G39+G38</f>
        <v>0</v>
      </c>
      <c r="H37" s="137">
        <f t="shared" si="8"/>
        <v>0</v>
      </c>
      <c r="I37" s="137">
        <f t="shared" si="8"/>
        <v>0</v>
      </c>
      <c r="J37" s="137">
        <f t="shared" si="8"/>
        <v>546380</v>
      </c>
      <c r="K37" s="137">
        <f t="shared" si="8"/>
        <v>546380</v>
      </c>
      <c r="L37" s="137">
        <f t="shared" si="8"/>
        <v>0</v>
      </c>
      <c r="M37" s="137">
        <f t="shared" si="8"/>
        <v>0</v>
      </c>
      <c r="N37" s="137">
        <f t="shared" si="8"/>
        <v>0</v>
      </c>
      <c r="O37" s="137">
        <f t="shared" si="8"/>
        <v>546380</v>
      </c>
      <c r="P37" s="137">
        <f t="shared" si="8"/>
        <v>740932</v>
      </c>
    </row>
    <row r="38" spans="1:16" s="142" customFormat="1" ht="51.75" customHeight="1">
      <c r="A38" s="139" t="s">
        <v>329</v>
      </c>
      <c r="B38" s="139" t="s">
        <v>327</v>
      </c>
      <c r="C38" s="139" t="s">
        <v>143</v>
      </c>
      <c r="D38" s="146" t="s">
        <v>328</v>
      </c>
      <c r="E38" s="141">
        <f>F38</f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f>L38+O38</f>
        <v>546380</v>
      </c>
      <c r="K38" s="141">
        <f>O38</f>
        <v>546380</v>
      </c>
      <c r="L38" s="141">
        <v>0</v>
      </c>
      <c r="M38" s="141">
        <v>0</v>
      </c>
      <c r="N38" s="141">
        <v>0</v>
      </c>
      <c r="O38" s="141">
        <v>546380</v>
      </c>
      <c r="P38" s="141">
        <f>E38+J38</f>
        <v>546380</v>
      </c>
    </row>
    <row r="39" spans="1:16" s="134" customFormat="1" ht="59.25" customHeight="1">
      <c r="A39" s="131" t="s">
        <v>145</v>
      </c>
      <c r="B39" s="131" t="s">
        <v>146</v>
      </c>
      <c r="C39" s="131" t="s">
        <v>147</v>
      </c>
      <c r="D39" s="147" t="s">
        <v>148</v>
      </c>
      <c r="E39" s="133">
        <f t="shared" si="6"/>
        <v>194552</v>
      </c>
      <c r="F39" s="133">
        <v>194552</v>
      </c>
      <c r="G39" s="133">
        <v>0</v>
      </c>
      <c r="H39" s="133">
        <v>0</v>
      </c>
      <c r="I39" s="133">
        <v>0</v>
      </c>
      <c r="J39" s="133">
        <f>L39+O39</f>
        <v>0</v>
      </c>
      <c r="K39" s="133">
        <f>O39</f>
        <v>0</v>
      </c>
      <c r="L39" s="133"/>
      <c r="M39" s="133"/>
      <c r="N39" s="133"/>
      <c r="O39" s="133"/>
      <c r="P39" s="133">
        <f>E39+J39</f>
        <v>194552</v>
      </c>
    </row>
    <row r="40" spans="1:16" s="142" customFormat="1" ht="70.5" customHeight="1">
      <c r="A40" s="135" t="s">
        <v>149</v>
      </c>
      <c r="B40" s="139"/>
      <c r="C40" s="139"/>
      <c r="D40" s="144" t="s">
        <v>150</v>
      </c>
      <c r="E40" s="137">
        <f t="shared" si="6"/>
        <v>17266749</v>
      </c>
      <c r="F40" s="137">
        <f>F41</f>
        <v>17266749</v>
      </c>
      <c r="G40" s="137">
        <f>G41</f>
        <v>12623204</v>
      </c>
      <c r="H40" s="137">
        <f>H41</f>
        <v>234138</v>
      </c>
      <c r="I40" s="137">
        <f>I41</f>
        <v>0</v>
      </c>
      <c r="J40" s="137">
        <f>L40+O40</f>
        <v>628710</v>
      </c>
      <c r="K40" s="137">
        <f>K41</f>
        <v>0</v>
      </c>
      <c r="L40" s="137">
        <f>L41</f>
        <v>628710</v>
      </c>
      <c r="M40" s="137">
        <f>M41</f>
        <v>492667</v>
      </c>
      <c r="N40" s="137">
        <f>N41</f>
        <v>21420</v>
      </c>
      <c r="O40" s="137">
        <f>O41</f>
        <v>0</v>
      </c>
      <c r="P40" s="137">
        <f>E40+J40</f>
        <v>17895459</v>
      </c>
    </row>
    <row r="41" spans="1:16" s="142" customFormat="1" ht="79.5" customHeight="1">
      <c r="A41" s="139" t="s">
        <v>151</v>
      </c>
      <c r="B41" s="135"/>
      <c r="C41" s="135"/>
      <c r="D41" s="140" t="s">
        <v>150</v>
      </c>
      <c r="E41" s="141">
        <f>E42+E66+E68</f>
        <v>17266749</v>
      </c>
      <c r="F41" s="141">
        <f>F42+F66+F68</f>
        <v>17266749</v>
      </c>
      <c r="G41" s="141">
        <f>G42+G66+G68</f>
        <v>12623204</v>
      </c>
      <c r="H41" s="141">
        <f aca="true" t="shared" si="9" ref="H41:N41">H42+H66</f>
        <v>234138</v>
      </c>
      <c r="I41" s="141">
        <f t="shared" si="9"/>
        <v>0</v>
      </c>
      <c r="J41" s="141">
        <f t="shared" si="9"/>
        <v>628710</v>
      </c>
      <c r="K41" s="141">
        <f>K42+K66+K68</f>
        <v>0</v>
      </c>
      <c r="L41" s="141">
        <f t="shared" si="9"/>
        <v>628710</v>
      </c>
      <c r="M41" s="141">
        <f t="shared" si="9"/>
        <v>492667</v>
      </c>
      <c r="N41" s="141">
        <f t="shared" si="9"/>
        <v>21420</v>
      </c>
      <c r="O41" s="141">
        <f>O42+O66+O68</f>
        <v>0</v>
      </c>
      <c r="P41" s="141">
        <f>P42+P66+P68</f>
        <v>17895459</v>
      </c>
    </row>
    <row r="42" spans="1:16" s="142" customFormat="1" ht="55.5" customHeight="1">
      <c r="A42" s="135"/>
      <c r="B42" s="135" t="s">
        <v>91</v>
      </c>
      <c r="C42" s="135"/>
      <c r="D42" s="144" t="s">
        <v>92</v>
      </c>
      <c r="E42" s="137">
        <f>F42+I42</f>
        <v>17249819</v>
      </c>
      <c r="F42" s="137">
        <f>SUM(F43:F65)</f>
        <v>17249819</v>
      </c>
      <c r="G42" s="137">
        <f>SUM(G43:G65)</f>
        <v>12623204</v>
      </c>
      <c r="H42" s="137">
        <f>SUM(H43:H65)</f>
        <v>234138</v>
      </c>
      <c r="I42" s="137">
        <f>SUM(I43:I65)</f>
        <v>0</v>
      </c>
      <c r="J42" s="137">
        <f aca="true" t="shared" si="10" ref="J42:J65">L42+O42</f>
        <v>628710</v>
      </c>
      <c r="K42" s="137">
        <f>SUM(K43:K65)</f>
        <v>0</v>
      </c>
      <c r="L42" s="137">
        <f>SUM(L43:L68)</f>
        <v>628710</v>
      </c>
      <c r="M42" s="137">
        <f>SUM(M43:M65)</f>
        <v>492667</v>
      </c>
      <c r="N42" s="137">
        <f>SUM(N43:N65)</f>
        <v>21420</v>
      </c>
      <c r="O42" s="137">
        <f>SUM(O43:O65)</f>
        <v>0</v>
      </c>
      <c r="P42" s="137">
        <f>E42+J42</f>
        <v>17878529</v>
      </c>
    </row>
    <row r="43" spans="1:16" s="145" customFormat="1" ht="69" customHeight="1" hidden="1">
      <c r="A43" s="131" t="s">
        <v>152</v>
      </c>
      <c r="B43" s="131" t="s">
        <v>153</v>
      </c>
      <c r="C43" s="131" t="s">
        <v>154</v>
      </c>
      <c r="D43" s="132" t="s">
        <v>155</v>
      </c>
      <c r="E43" s="133">
        <f aca="true" t="shared" si="11" ref="E43:E65">F43</f>
        <v>0</v>
      </c>
      <c r="F43" s="133">
        <v>0</v>
      </c>
      <c r="G43" s="133"/>
      <c r="H43" s="133"/>
      <c r="I43" s="133"/>
      <c r="J43" s="133">
        <f t="shared" si="10"/>
        <v>0</v>
      </c>
      <c r="K43" s="133"/>
      <c r="L43" s="133"/>
      <c r="M43" s="133"/>
      <c r="N43" s="133"/>
      <c r="O43" s="133"/>
      <c r="P43" s="133">
        <f aca="true" t="shared" si="12" ref="P43:P65">J43+E43</f>
        <v>0</v>
      </c>
    </row>
    <row r="44" spans="1:16" s="145" customFormat="1" ht="70.5" customHeight="1" hidden="1">
      <c r="A44" s="131" t="s">
        <v>156</v>
      </c>
      <c r="B44" s="131" t="s">
        <v>157</v>
      </c>
      <c r="C44" s="131" t="s">
        <v>158</v>
      </c>
      <c r="D44" s="132" t="s">
        <v>159</v>
      </c>
      <c r="E44" s="133">
        <f t="shared" si="11"/>
        <v>0</v>
      </c>
      <c r="F44" s="133">
        <v>0</v>
      </c>
      <c r="G44" s="133"/>
      <c r="H44" s="133"/>
      <c r="I44" s="133"/>
      <c r="J44" s="133">
        <f t="shared" si="10"/>
        <v>0</v>
      </c>
      <c r="K44" s="133"/>
      <c r="L44" s="133"/>
      <c r="M44" s="133"/>
      <c r="N44" s="133"/>
      <c r="O44" s="133"/>
      <c r="P44" s="133">
        <f t="shared" si="12"/>
        <v>0</v>
      </c>
    </row>
    <row r="45" spans="1:16" s="142" customFormat="1" ht="96.75" customHeight="1" hidden="1">
      <c r="A45" s="139" t="s">
        <v>160</v>
      </c>
      <c r="B45" s="139" t="s">
        <v>161</v>
      </c>
      <c r="C45" s="139" t="s">
        <v>154</v>
      </c>
      <c r="D45" s="140" t="s">
        <v>162</v>
      </c>
      <c r="E45" s="141">
        <f t="shared" si="11"/>
        <v>0</v>
      </c>
      <c r="F45" s="141">
        <v>0</v>
      </c>
      <c r="G45" s="141"/>
      <c r="H45" s="141"/>
      <c r="I45" s="141"/>
      <c r="J45" s="141">
        <f t="shared" si="10"/>
        <v>0</v>
      </c>
      <c r="K45" s="141"/>
      <c r="L45" s="141"/>
      <c r="M45" s="141"/>
      <c r="N45" s="141"/>
      <c r="O45" s="141"/>
      <c r="P45" s="141">
        <f t="shared" si="12"/>
        <v>0</v>
      </c>
    </row>
    <row r="46" spans="1:16" s="145" customFormat="1" ht="67.5" customHeight="1" hidden="1">
      <c r="A46" s="131" t="s">
        <v>163</v>
      </c>
      <c r="B46" s="131" t="s">
        <v>164</v>
      </c>
      <c r="C46" s="131" t="s">
        <v>158</v>
      </c>
      <c r="D46" s="132" t="s">
        <v>165</v>
      </c>
      <c r="E46" s="133">
        <f t="shared" si="11"/>
        <v>0</v>
      </c>
      <c r="F46" s="133">
        <v>0</v>
      </c>
      <c r="G46" s="133"/>
      <c r="H46" s="133"/>
      <c r="I46" s="133"/>
      <c r="J46" s="133">
        <f t="shared" si="10"/>
        <v>0</v>
      </c>
      <c r="K46" s="133"/>
      <c r="L46" s="133"/>
      <c r="M46" s="133"/>
      <c r="N46" s="133"/>
      <c r="O46" s="133"/>
      <c r="P46" s="133">
        <f t="shared" si="12"/>
        <v>0</v>
      </c>
    </row>
    <row r="47" spans="1:16" s="142" customFormat="1" ht="54" customHeight="1" hidden="1">
      <c r="A47" s="148" t="s">
        <v>166</v>
      </c>
      <c r="B47" s="148" t="s">
        <v>167</v>
      </c>
      <c r="C47" s="148" t="s">
        <v>95</v>
      </c>
      <c r="D47" s="149" t="s">
        <v>168</v>
      </c>
      <c r="E47" s="141">
        <f t="shared" si="11"/>
        <v>0</v>
      </c>
      <c r="F47" s="133">
        <v>0</v>
      </c>
      <c r="G47" s="141"/>
      <c r="H47" s="141"/>
      <c r="I47" s="141"/>
      <c r="J47" s="141">
        <f t="shared" si="10"/>
        <v>0</v>
      </c>
      <c r="K47" s="141"/>
      <c r="L47" s="141"/>
      <c r="M47" s="141"/>
      <c r="N47" s="141"/>
      <c r="O47" s="141"/>
      <c r="P47" s="141">
        <f t="shared" si="12"/>
        <v>0</v>
      </c>
    </row>
    <row r="48" spans="1:16" s="142" customFormat="1" ht="54" customHeight="1" hidden="1">
      <c r="A48" s="148" t="s">
        <v>169</v>
      </c>
      <c r="B48" s="148" t="s">
        <v>170</v>
      </c>
      <c r="C48" s="148" t="s">
        <v>95</v>
      </c>
      <c r="D48" s="150" t="s">
        <v>171</v>
      </c>
      <c r="E48" s="141">
        <f t="shared" si="11"/>
        <v>0</v>
      </c>
      <c r="F48" s="133">
        <v>0</v>
      </c>
      <c r="G48" s="141"/>
      <c r="H48" s="141"/>
      <c r="I48" s="141"/>
      <c r="J48" s="141">
        <f t="shared" si="10"/>
        <v>0</v>
      </c>
      <c r="K48" s="141"/>
      <c r="L48" s="141"/>
      <c r="M48" s="141"/>
      <c r="N48" s="141"/>
      <c r="O48" s="141"/>
      <c r="P48" s="141">
        <f t="shared" si="12"/>
        <v>0</v>
      </c>
    </row>
    <row r="49" spans="1:16" s="142" customFormat="1" ht="55.5" customHeight="1" hidden="1">
      <c r="A49" s="148" t="s">
        <v>172</v>
      </c>
      <c r="B49" s="148" t="s">
        <v>173</v>
      </c>
      <c r="C49" s="148" t="s">
        <v>95</v>
      </c>
      <c r="D49" s="149" t="s">
        <v>174</v>
      </c>
      <c r="E49" s="141">
        <f t="shared" si="11"/>
        <v>0</v>
      </c>
      <c r="F49" s="133">
        <v>0</v>
      </c>
      <c r="G49" s="141"/>
      <c r="H49" s="141"/>
      <c r="I49" s="141"/>
      <c r="J49" s="141">
        <f t="shared" si="10"/>
        <v>0</v>
      </c>
      <c r="K49" s="141"/>
      <c r="L49" s="141"/>
      <c r="M49" s="141"/>
      <c r="N49" s="141"/>
      <c r="O49" s="141"/>
      <c r="P49" s="141">
        <f t="shared" si="12"/>
        <v>0</v>
      </c>
    </row>
    <row r="50" spans="1:16" s="142" customFormat="1" ht="52.5" customHeight="1" hidden="1">
      <c r="A50" s="148" t="s">
        <v>175</v>
      </c>
      <c r="B50" s="148" t="s">
        <v>176</v>
      </c>
      <c r="C50" s="148" t="s">
        <v>95</v>
      </c>
      <c r="D50" s="150" t="s">
        <v>177</v>
      </c>
      <c r="E50" s="141">
        <f t="shared" si="11"/>
        <v>0</v>
      </c>
      <c r="F50" s="133">
        <v>0</v>
      </c>
      <c r="G50" s="141"/>
      <c r="H50" s="151"/>
      <c r="I50" s="141"/>
      <c r="J50" s="141">
        <f t="shared" si="10"/>
        <v>0</v>
      </c>
      <c r="K50" s="141"/>
      <c r="L50" s="141"/>
      <c r="M50" s="141"/>
      <c r="N50" s="141"/>
      <c r="O50" s="141"/>
      <c r="P50" s="141">
        <f t="shared" si="12"/>
        <v>0</v>
      </c>
    </row>
    <row r="51" spans="1:16" s="142" customFormat="1" ht="52.5" customHeight="1" hidden="1">
      <c r="A51" s="148" t="s">
        <v>178</v>
      </c>
      <c r="B51" s="148" t="s">
        <v>179</v>
      </c>
      <c r="C51" s="148" t="s">
        <v>95</v>
      </c>
      <c r="D51" s="150" t="s">
        <v>180</v>
      </c>
      <c r="E51" s="141">
        <f t="shared" si="11"/>
        <v>0</v>
      </c>
      <c r="F51" s="133">
        <v>0</v>
      </c>
      <c r="G51" s="141"/>
      <c r="H51" s="141"/>
      <c r="I51" s="141"/>
      <c r="J51" s="141">
        <f t="shared" si="10"/>
        <v>0</v>
      </c>
      <c r="K51" s="141"/>
      <c r="L51" s="141"/>
      <c r="M51" s="141"/>
      <c r="N51" s="141"/>
      <c r="O51" s="141"/>
      <c r="P51" s="141">
        <f t="shared" si="12"/>
        <v>0</v>
      </c>
    </row>
    <row r="52" spans="1:16" s="142" customFormat="1" ht="52.5" customHeight="1" hidden="1">
      <c r="A52" s="148" t="s">
        <v>181</v>
      </c>
      <c r="B52" s="148" t="s">
        <v>182</v>
      </c>
      <c r="C52" s="148" t="s">
        <v>95</v>
      </c>
      <c r="D52" s="150" t="s">
        <v>183</v>
      </c>
      <c r="E52" s="141">
        <f t="shared" si="11"/>
        <v>0</v>
      </c>
      <c r="F52" s="133">
        <v>0</v>
      </c>
      <c r="G52" s="141"/>
      <c r="H52" s="141"/>
      <c r="I52" s="141"/>
      <c r="J52" s="141">
        <f t="shared" si="10"/>
        <v>0</v>
      </c>
      <c r="K52" s="141"/>
      <c r="L52" s="141"/>
      <c r="M52" s="141"/>
      <c r="N52" s="141"/>
      <c r="O52" s="141"/>
      <c r="P52" s="141">
        <f t="shared" si="12"/>
        <v>0</v>
      </c>
    </row>
    <row r="53" spans="1:16" s="142" customFormat="1" ht="54" customHeight="1" hidden="1">
      <c r="A53" s="148" t="s">
        <v>184</v>
      </c>
      <c r="B53" s="148" t="s">
        <v>185</v>
      </c>
      <c r="C53" s="148" t="s">
        <v>95</v>
      </c>
      <c r="D53" s="150" t="s">
        <v>186</v>
      </c>
      <c r="E53" s="141">
        <f t="shared" si="11"/>
        <v>0</v>
      </c>
      <c r="F53" s="133">
        <v>0</v>
      </c>
      <c r="G53" s="141"/>
      <c r="H53" s="141"/>
      <c r="I53" s="141"/>
      <c r="J53" s="141">
        <f t="shared" si="10"/>
        <v>0</v>
      </c>
      <c r="K53" s="141"/>
      <c r="L53" s="141"/>
      <c r="M53" s="141"/>
      <c r="N53" s="141"/>
      <c r="O53" s="141"/>
      <c r="P53" s="141">
        <f t="shared" si="12"/>
        <v>0</v>
      </c>
    </row>
    <row r="54" spans="1:16" s="142" customFormat="1" ht="59.25" customHeight="1" hidden="1">
      <c r="A54" s="148" t="s">
        <v>187</v>
      </c>
      <c r="B54" s="148" t="s">
        <v>188</v>
      </c>
      <c r="C54" s="148" t="s">
        <v>95</v>
      </c>
      <c r="D54" s="150" t="s">
        <v>189</v>
      </c>
      <c r="E54" s="141">
        <f t="shared" si="11"/>
        <v>0</v>
      </c>
      <c r="F54" s="133">
        <v>0</v>
      </c>
      <c r="G54" s="141"/>
      <c r="H54" s="141"/>
      <c r="I54" s="141"/>
      <c r="J54" s="141">
        <f t="shared" si="10"/>
        <v>0</v>
      </c>
      <c r="K54" s="141"/>
      <c r="L54" s="141"/>
      <c r="M54" s="141"/>
      <c r="N54" s="141"/>
      <c r="O54" s="141"/>
      <c r="P54" s="141">
        <f t="shared" si="12"/>
        <v>0</v>
      </c>
    </row>
    <row r="55" spans="1:16" s="138" customFormat="1" ht="69" customHeight="1" hidden="1">
      <c r="A55" s="148" t="s">
        <v>190</v>
      </c>
      <c r="B55" s="148" t="s">
        <v>191</v>
      </c>
      <c r="C55" s="148" t="s">
        <v>192</v>
      </c>
      <c r="D55" s="140" t="s">
        <v>193</v>
      </c>
      <c r="E55" s="141">
        <f t="shared" si="11"/>
        <v>0</v>
      </c>
      <c r="F55" s="133">
        <v>0</v>
      </c>
      <c r="G55" s="141"/>
      <c r="H55" s="141"/>
      <c r="I55" s="141"/>
      <c r="J55" s="141">
        <f t="shared" si="10"/>
        <v>0</v>
      </c>
      <c r="K55" s="141"/>
      <c r="L55" s="141"/>
      <c r="M55" s="141"/>
      <c r="N55" s="141"/>
      <c r="O55" s="141"/>
      <c r="P55" s="141">
        <f t="shared" si="12"/>
        <v>0</v>
      </c>
    </row>
    <row r="56" spans="1:16" s="138" customFormat="1" ht="99.75" customHeight="1" hidden="1">
      <c r="A56" s="148" t="s">
        <v>194</v>
      </c>
      <c r="B56" s="148" t="s">
        <v>195</v>
      </c>
      <c r="C56" s="148" t="s">
        <v>192</v>
      </c>
      <c r="D56" s="140" t="s">
        <v>196</v>
      </c>
      <c r="E56" s="141">
        <f t="shared" si="11"/>
        <v>0</v>
      </c>
      <c r="F56" s="133">
        <v>0</v>
      </c>
      <c r="G56" s="141"/>
      <c r="H56" s="141"/>
      <c r="I56" s="141"/>
      <c r="J56" s="141">
        <f t="shared" si="10"/>
        <v>0</v>
      </c>
      <c r="K56" s="141"/>
      <c r="L56" s="141"/>
      <c r="M56" s="141"/>
      <c r="N56" s="141"/>
      <c r="O56" s="141"/>
      <c r="P56" s="141">
        <f t="shared" si="12"/>
        <v>0</v>
      </c>
    </row>
    <row r="57" spans="1:16" s="138" customFormat="1" ht="73.5" customHeight="1" hidden="1">
      <c r="A57" s="148" t="s">
        <v>197</v>
      </c>
      <c r="B57" s="148" t="s">
        <v>198</v>
      </c>
      <c r="C57" s="148" t="s">
        <v>192</v>
      </c>
      <c r="D57" s="140" t="s">
        <v>199</v>
      </c>
      <c r="E57" s="141">
        <f t="shared" si="11"/>
        <v>0</v>
      </c>
      <c r="F57" s="133">
        <v>0</v>
      </c>
      <c r="G57" s="141"/>
      <c r="H57" s="141"/>
      <c r="I57" s="141"/>
      <c r="J57" s="141">
        <f t="shared" si="10"/>
        <v>0</v>
      </c>
      <c r="K57" s="141"/>
      <c r="L57" s="141"/>
      <c r="M57" s="141"/>
      <c r="N57" s="141"/>
      <c r="O57" s="141"/>
      <c r="P57" s="141">
        <f t="shared" si="12"/>
        <v>0</v>
      </c>
    </row>
    <row r="58" spans="1:16" s="153" customFormat="1" ht="96.75" customHeight="1" hidden="1">
      <c r="A58" s="152" t="s">
        <v>200</v>
      </c>
      <c r="B58" s="152" t="s">
        <v>201</v>
      </c>
      <c r="C58" s="152" t="s">
        <v>95</v>
      </c>
      <c r="D58" s="132" t="s">
        <v>202</v>
      </c>
      <c r="E58" s="133">
        <f t="shared" si="11"/>
        <v>0</v>
      </c>
      <c r="F58" s="133">
        <v>0</v>
      </c>
      <c r="G58" s="133"/>
      <c r="H58" s="133"/>
      <c r="I58" s="133"/>
      <c r="J58" s="133">
        <f t="shared" si="10"/>
        <v>0</v>
      </c>
      <c r="K58" s="133"/>
      <c r="L58" s="133"/>
      <c r="M58" s="133"/>
      <c r="N58" s="133"/>
      <c r="O58" s="133"/>
      <c r="P58" s="133">
        <f t="shared" si="12"/>
        <v>0</v>
      </c>
    </row>
    <row r="59" spans="1:16" s="138" customFormat="1" ht="101.25" customHeight="1" hidden="1">
      <c r="A59" s="148" t="s">
        <v>203</v>
      </c>
      <c r="B59" s="148" t="s">
        <v>204</v>
      </c>
      <c r="C59" s="148" t="s">
        <v>192</v>
      </c>
      <c r="D59" s="140" t="s">
        <v>205</v>
      </c>
      <c r="E59" s="141">
        <f t="shared" si="11"/>
        <v>0</v>
      </c>
      <c r="F59" s="133">
        <v>0</v>
      </c>
      <c r="G59" s="141"/>
      <c r="H59" s="141"/>
      <c r="I59" s="141"/>
      <c r="J59" s="141">
        <f t="shared" si="10"/>
        <v>0</v>
      </c>
      <c r="K59" s="141"/>
      <c r="L59" s="141"/>
      <c r="M59" s="141"/>
      <c r="N59" s="141"/>
      <c r="O59" s="141"/>
      <c r="P59" s="141">
        <f t="shared" si="12"/>
        <v>0</v>
      </c>
    </row>
    <row r="60" spans="1:16" s="138" customFormat="1" ht="233.25" customHeight="1" hidden="1">
      <c r="A60" s="148" t="s">
        <v>206</v>
      </c>
      <c r="B60" s="148" t="s">
        <v>207</v>
      </c>
      <c r="C60" s="148" t="s">
        <v>95</v>
      </c>
      <c r="D60" s="140" t="s">
        <v>208</v>
      </c>
      <c r="E60" s="141">
        <f t="shared" si="11"/>
        <v>0</v>
      </c>
      <c r="F60" s="133">
        <v>0</v>
      </c>
      <c r="G60" s="141"/>
      <c r="H60" s="141"/>
      <c r="I60" s="141"/>
      <c r="J60" s="141">
        <f t="shared" si="10"/>
        <v>0</v>
      </c>
      <c r="K60" s="141"/>
      <c r="L60" s="141"/>
      <c r="M60" s="141"/>
      <c r="N60" s="141"/>
      <c r="O60" s="141"/>
      <c r="P60" s="141">
        <f t="shared" si="12"/>
        <v>0</v>
      </c>
    </row>
    <row r="61" spans="1:16" s="138" customFormat="1" ht="62.25" customHeight="1" hidden="1">
      <c r="A61" s="148" t="s">
        <v>209</v>
      </c>
      <c r="B61" s="148" t="s">
        <v>210</v>
      </c>
      <c r="C61" s="148" t="s">
        <v>95</v>
      </c>
      <c r="D61" s="150" t="s">
        <v>211</v>
      </c>
      <c r="E61" s="141">
        <f t="shared" si="11"/>
        <v>0</v>
      </c>
      <c r="F61" s="133">
        <v>0</v>
      </c>
      <c r="G61" s="141"/>
      <c r="H61" s="141"/>
      <c r="I61" s="141"/>
      <c r="J61" s="141">
        <f t="shared" si="10"/>
        <v>0</v>
      </c>
      <c r="K61" s="141"/>
      <c r="L61" s="141"/>
      <c r="M61" s="141"/>
      <c r="N61" s="141"/>
      <c r="O61" s="141"/>
      <c r="P61" s="141">
        <f t="shared" si="12"/>
        <v>0</v>
      </c>
    </row>
    <row r="62" spans="1:16" s="331" customFormat="1" ht="99" customHeight="1">
      <c r="A62" s="336" t="s">
        <v>212</v>
      </c>
      <c r="B62" s="336" t="s">
        <v>213</v>
      </c>
      <c r="C62" s="336" t="s">
        <v>214</v>
      </c>
      <c r="D62" s="337" t="s">
        <v>215</v>
      </c>
      <c r="E62" s="330">
        <f t="shared" si="11"/>
        <v>16078700</v>
      </c>
      <c r="F62" s="330">
        <v>16078700</v>
      </c>
      <c r="G62" s="330">
        <v>12623204</v>
      </c>
      <c r="H62" s="330">
        <v>234138</v>
      </c>
      <c r="I62" s="330">
        <v>0</v>
      </c>
      <c r="J62" s="330">
        <f t="shared" si="10"/>
        <v>628710</v>
      </c>
      <c r="K62" s="330">
        <f>O62</f>
        <v>0</v>
      </c>
      <c r="L62" s="330">
        <v>628710</v>
      </c>
      <c r="M62" s="330">
        <v>492667</v>
      </c>
      <c r="N62" s="330">
        <v>21420</v>
      </c>
      <c r="O62" s="330"/>
      <c r="P62" s="330">
        <f t="shared" si="12"/>
        <v>16707410</v>
      </c>
    </row>
    <row r="63" spans="1:16" s="142" customFormat="1" ht="123.75" customHeight="1">
      <c r="A63" s="148" t="s">
        <v>216</v>
      </c>
      <c r="B63" s="148" t="s">
        <v>217</v>
      </c>
      <c r="C63" s="148" t="s">
        <v>192</v>
      </c>
      <c r="D63" s="140" t="s">
        <v>218</v>
      </c>
      <c r="E63" s="141">
        <f t="shared" si="11"/>
        <v>659400</v>
      </c>
      <c r="F63" s="133">
        <v>659400</v>
      </c>
      <c r="G63" s="141"/>
      <c r="H63" s="141"/>
      <c r="I63" s="141"/>
      <c r="J63" s="141">
        <f t="shared" si="10"/>
        <v>0</v>
      </c>
      <c r="K63" s="141"/>
      <c r="L63" s="141"/>
      <c r="M63" s="141"/>
      <c r="N63" s="141"/>
      <c r="O63" s="141"/>
      <c r="P63" s="141">
        <f t="shared" si="12"/>
        <v>659400</v>
      </c>
    </row>
    <row r="64" spans="1:16" s="145" customFormat="1" ht="249" customHeight="1" hidden="1">
      <c r="A64" s="152" t="s">
        <v>219</v>
      </c>
      <c r="B64" s="152" t="s">
        <v>220</v>
      </c>
      <c r="C64" s="152" t="s">
        <v>95</v>
      </c>
      <c r="D64" s="132" t="s">
        <v>221</v>
      </c>
      <c r="E64" s="133">
        <f t="shared" si="11"/>
        <v>0</v>
      </c>
      <c r="F64" s="133">
        <v>0</v>
      </c>
      <c r="G64" s="133"/>
      <c r="H64" s="133"/>
      <c r="I64" s="133"/>
      <c r="J64" s="133">
        <f t="shared" si="10"/>
        <v>0</v>
      </c>
      <c r="K64" s="133"/>
      <c r="L64" s="133"/>
      <c r="M64" s="133"/>
      <c r="N64" s="133"/>
      <c r="O64" s="133"/>
      <c r="P64" s="133">
        <f t="shared" si="12"/>
        <v>0</v>
      </c>
    </row>
    <row r="65" spans="1:16" s="142" customFormat="1" ht="55.5" customHeight="1">
      <c r="A65" s="148" t="s">
        <v>222</v>
      </c>
      <c r="B65" s="148" t="s">
        <v>114</v>
      </c>
      <c r="C65" s="148" t="s">
        <v>115</v>
      </c>
      <c r="D65" s="132" t="s">
        <v>116</v>
      </c>
      <c r="E65" s="133">
        <f t="shared" si="11"/>
        <v>511719</v>
      </c>
      <c r="F65" s="133">
        <v>511719</v>
      </c>
      <c r="G65" s="141"/>
      <c r="H65" s="141"/>
      <c r="I65" s="141"/>
      <c r="J65" s="141">
        <f t="shared" si="10"/>
        <v>0</v>
      </c>
      <c r="K65" s="141"/>
      <c r="L65" s="141"/>
      <c r="M65" s="141"/>
      <c r="N65" s="141"/>
      <c r="O65" s="141"/>
      <c r="P65" s="141">
        <f t="shared" si="12"/>
        <v>511719</v>
      </c>
    </row>
    <row r="66" spans="1:16" s="142" customFormat="1" ht="55.5" customHeight="1" hidden="1">
      <c r="A66" s="148"/>
      <c r="B66" s="135" t="s">
        <v>129</v>
      </c>
      <c r="C66" s="135"/>
      <c r="D66" s="144" t="s">
        <v>130</v>
      </c>
      <c r="E66" s="143">
        <f aca="true" t="shared" si="13" ref="E66:P66">E67</f>
        <v>0</v>
      </c>
      <c r="F66" s="143">
        <f t="shared" si="13"/>
        <v>0</v>
      </c>
      <c r="G66" s="143">
        <f t="shared" si="13"/>
        <v>0</v>
      </c>
      <c r="H66" s="143">
        <f t="shared" si="13"/>
        <v>0</v>
      </c>
      <c r="I66" s="143">
        <f t="shared" si="13"/>
        <v>0</v>
      </c>
      <c r="J66" s="143">
        <f t="shared" si="13"/>
        <v>0</v>
      </c>
      <c r="K66" s="143">
        <f t="shared" si="13"/>
        <v>0</v>
      </c>
      <c r="L66" s="143">
        <f t="shared" si="13"/>
        <v>0</v>
      </c>
      <c r="M66" s="143">
        <f t="shared" si="13"/>
        <v>0</v>
      </c>
      <c r="N66" s="143">
        <f t="shared" si="13"/>
        <v>0</v>
      </c>
      <c r="O66" s="143">
        <f t="shared" si="13"/>
        <v>0</v>
      </c>
      <c r="P66" s="143">
        <f t="shared" si="13"/>
        <v>0</v>
      </c>
    </row>
    <row r="67" spans="1:16" s="134" customFormat="1" ht="141" customHeight="1" hidden="1">
      <c r="A67" s="181" t="s">
        <v>223</v>
      </c>
      <c r="B67" s="181" t="s">
        <v>224</v>
      </c>
      <c r="C67" s="181" t="s">
        <v>225</v>
      </c>
      <c r="D67" s="317" t="s">
        <v>226</v>
      </c>
      <c r="E67" s="318">
        <f>F67</f>
        <v>0</v>
      </c>
      <c r="F67" s="318">
        <v>0</v>
      </c>
      <c r="G67" s="318"/>
      <c r="H67" s="318">
        <v>0</v>
      </c>
      <c r="I67" s="318"/>
      <c r="J67" s="133">
        <f>L67+O67</f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318">
        <f>J67+E67</f>
        <v>0</v>
      </c>
    </row>
    <row r="68" spans="1:16" s="142" customFormat="1" ht="65.25" customHeight="1">
      <c r="A68" s="320"/>
      <c r="B68" s="320" t="s">
        <v>139</v>
      </c>
      <c r="C68" s="320"/>
      <c r="D68" s="321" t="s">
        <v>140</v>
      </c>
      <c r="E68" s="322">
        <f>E70</f>
        <v>16930</v>
      </c>
      <c r="F68" s="322">
        <f>F70+F69</f>
        <v>16930</v>
      </c>
      <c r="G68" s="322">
        <f aca="true" t="shared" si="14" ref="G68:P68">G70+G69</f>
        <v>0</v>
      </c>
      <c r="H68" s="322">
        <f t="shared" si="14"/>
        <v>0</v>
      </c>
      <c r="I68" s="322">
        <f t="shared" si="14"/>
        <v>0</v>
      </c>
      <c r="J68" s="315">
        <f t="shared" si="14"/>
        <v>0</v>
      </c>
      <c r="K68" s="154">
        <f t="shared" si="14"/>
        <v>0</v>
      </c>
      <c r="L68" s="154">
        <f t="shared" si="14"/>
        <v>0</v>
      </c>
      <c r="M68" s="154">
        <f t="shared" si="14"/>
        <v>0</v>
      </c>
      <c r="N68" s="154">
        <f t="shared" si="14"/>
        <v>0</v>
      </c>
      <c r="O68" s="326">
        <f t="shared" si="14"/>
        <v>0</v>
      </c>
      <c r="P68" s="322">
        <f t="shared" si="14"/>
        <v>16930</v>
      </c>
    </row>
    <row r="69" spans="1:16" s="142" customFormat="1" ht="65.25" customHeight="1" hidden="1">
      <c r="A69" s="323" t="s">
        <v>227</v>
      </c>
      <c r="B69" s="323" t="s">
        <v>228</v>
      </c>
      <c r="C69" s="323" t="s">
        <v>143</v>
      </c>
      <c r="D69" s="324" t="s">
        <v>229</v>
      </c>
      <c r="E69" s="325">
        <f>F69</f>
        <v>0</v>
      </c>
      <c r="F69" s="325">
        <v>0</v>
      </c>
      <c r="G69" s="325"/>
      <c r="H69" s="325"/>
      <c r="I69" s="325"/>
      <c r="J69" s="316">
        <f>L69+O69</f>
        <v>0</v>
      </c>
      <c r="K69" s="133">
        <f>O69</f>
        <v>0</v>
      </c>
      <c r="L69" s="133">
        <v>0</v>
      </c>
      <c r="M69" s="133">
        <v>0</v>
      </c>
      <c r="N69" s="133">
        <v>0</v>
      </c>
      <c r="O69" s="327"/>
      <c r="P69" s="325">
        <f>E69+J69</f>
        <v>0</v>
      </c>
    </row>
    <row r="70" spans="1:16" s="331" customFormat="1" ht="59.25" customHeight="1">
      <c r="A70" s="338" t="s">
        <v>230</v>
      </c>
      <c r="B70" s="338" t="s">
        <v>146</v>
      </c>
      <c r="C70" s="338" t="s">
        <v>147</v>
      </c>
      <c r="D70" s="339" t="s">
        <v>148</v>
      </c>
      <c r="E70" s="340">
        <f>F70</f>
        <v>16930</v>
      </c>
      <c r="F70" s="340">
        <v>16930</v>
      </c>
      <c r="G70" s="340"/>
      <c r="H70" s="340"/>
      <c r="I70" s="340"/>
      <c r="J70" s="341">
        <f>L70+O70</f>
        <v>0</v>
      </c>
      <c r="K70" s="330">
        <f>O70</f>
        <v>0</v>
      </c>
      <c r="L70" s="330">
        <v>0</v>
      </c>
      <c r="M70" s="330">
        <v>0</v>
      </c>
      <c r="N70" s="330">
        <v>0</v>
      </c>
      <c r="O70" s="342"/>
      <c r="P70" s="340">
        <f>J70+E70</f>
        <v>16930</v>
      </c>
    </row>
    <row r="71" spans="1:16" s="142" customFormat="1" ht="80.25" customHeight="1">
      <c r="A71" s="190" t="s">
        <v>231</v>
      </c>
      <c r="B71" s="190"/>
      <c r="C71" s="190"/>
      <c r="D71" s="191" t="s">
        <v>232</v>
      </c>
      <c r="E71" s="319">
        <f aca="true" t="shared" si="15" ref="E71:P71">E72</f>
        <v>7053300</v>
      </c>
      <c r="F71" s="319">
        <f t="shared" si="15"/>
        <v>7053300</v>
      </c>
      <c r="G71" s="319">
        <f t="shared" si="15"/>
        <v>0</v>
      </c>
      <c r="H71" s="319">
        <f t="shared" si="15"/>
        <v>220679</v>
      </c>
      <c r="I71" s="319">
        <f t="shared" si="15"/>
        <v>0</v>
      </c>
      <c r="J71" s="143">
        <f t="shared" si="15"/>
        <v>2440</v>
      </c>
      <c r="K71" s="143">
        <f>K72</f>
        <v>0</v>
      </c>
      <c r="L71" s="143">
        <f t="shared" si="15"/>
        <v>2440</v>
      </c>
      <c r="M71" s="143">
        <f t="shared" si="15"/>
        <v>0</v>
      </c>
      <c r="N71" s="143">
        <f t="shared" si="15"/>
        <v>0</v>
      </c>
      <c r="O71" s="143">
        <f t="shared" si="15"/>
        <v>0</v>
      </c>
      <c r="P71" s="319">
        <f t="shared" si="15"/>
        <v>7055740</v>
      </c>
    </row>
    <row r="72" spans="1:16" s="142" customFormat="1" ht="66.75" customHeight="1">
      <c r="A72" s="157" t="s">
        <v>233</v>
      </c>
      <c r="B72" s="155"/>
      <c r="C72" s="155"/>
      <c r="D72" s="158" t="s">
        <v>232</v>
      </c>
      <c r="E72" s="133">
        <f>E73+E75</f>
        <v>7053300</v>
      </c>
      <c r="F72" s="133">
        <f>F73+F75</f>
        <v>7053300</v>
      </c>
      <c r="G72" s="133">
        <f>G73</f>
        <v>0</v>
      </c>
      <c r="H72" s="133">
        <f>H73+H75</f>
        <v>220679</v>
      </c>
      <c r="I72" s="133">
        <f>I73</f>
        <v>0</v>
      </c>
      <c r="J72" s="133">
        <f aca="true" t="shared" si="16" ref="J72:P72">J73+J75</f>
        <v>2440</v>
      </c>
      <c r="K72" s="133">
        <f t="shared" si="16"/>
        <v>0</v>
      </c>
      <c r="L72" s="133">
        <f t="shared" si="16"/>
        <v>2440</v>
      </c>
      <c r="M72" s="133">
        <f t="shared" si="16"/>
        <v>0</v>
      </c>
      <c r="N72" s="133">
        <f t="shared" si="16"/>
        <v>0</v>
      </c>
      <c r="O72" s="133">
        <f t="shared" si="16"/>
        <v>0</v>
      </c>
      <c r="P72" s="133">
        <f t="shared" si="16"/>
        <v>7055740</v>
      </c>
    </row>
    <row r="73" spans="1:16" s="142" customFormat="1" ht="54" customHeight="1">
      <c r="A73" s="135"/>
      <c r="B73" s="135" t="s">
        <v>129</v>
      </c>
      <c r="C73" s="135"/>
      <c r="D73" s="144" t="s">
        <v>130</v>
      </c>
      <c r="E73" s="143">
        <f>E74</f>
        <v>7053300</v>
      </c>
      <c r="F73" s="143">
        <f>F74</f>
        <v>7053300</v>
      </c>
      <c r="G73" s="143">
        <f>G74</f>
        <v>0</v>
      </c>
      <c r="H73" s="143">
        <f>H74</f>
        <v>220679</v>
      </c>
      <c r="I73" s="143">
        <f>I74</f>
        <v>0</v>
      </c>
      <c r="J73" s="143">
        <f>J74</f>
        <v>2440</v>
      </c>
      <c r="K73" s="143">
        <f>K74</f>
        <v>0</v>
      </c>
      <c r="L73" s="143">
        <f>L74+L75</f>
        <v>2440</v>
      </c>
      <c r="M73" s="143">
        <f>M74</f>
        <v>0</v>
      </c>
      <c r="N73" s="143">
        <f>N74</f>
        <v>0</v>
      </c>
      <c r="O73" s="143">
        <f>O74</f>
        <v>0</v>
      </c>
      <c r="P73" s="143">
        <f>P74</f>
        <v>7055740</v>
      </c>
    </row>
    <row r="74" spans="1:16" s="145" customFormat="1" ht="54" customHeight="1">
      <c r="A74" s="131" t="s">
        <v>234</v>
      </c>
      <c r="B74" s="131" t="s">
        <v>132</v>
      </c>
      <c r="C74" s="131" t="s">
        <v>133</v>
      </c>
      <c r="D74" s="132" t="s">
        <v>134</v>
      </c>
      <c r="E74" s="133">
        <f>F74</f>
        <v>7053300</v>
      </c>
      <c r="F74" s="133">
        <v>7053300</v>
      </c>
      <c r="G74" s="133"/>
      <c r="H74" s="133">
        <v>220679</v>
      </c>
      <c r="I74" s="133"/>
      <c r="J74" s="133">
        <f>L74+O74</f>
        <v>2440</v>
      </c>
      <c r="K74" s="133">
        <f>O74</f>
        <v>0</v>
      </c>
      <c r="L74" s="133">
        <v>2440</v>
      </c>
      <c r="M74" s="133">
        <v>0</v>
      </c>
      <c r="N74" s="133">
        <v>0</v>
      </c>
      <c r="O74" s="133">
        <f>198000-78000+75000-195000</f>
        <v>0</v>
      </c>
      <c r="P74" s="133">
        <f>J74+E74</f>
        <v>7055740</v>
      </c>
    </row>
    <row r="75" spans="1:16" s="142" customFormat="1" ht="54" customHeight="1" hidden="1">
      <c r="A75" s="139"/>
      <c r="B75" s="159" t="s">
        <v>139</v>
      </c>
      <c r="C75" s="159"/>
      <c r="D75" s="136" t="s">
        <v>140</v>
      </c>
      <c r="E75" s="143">
        <f aca="true" t="shared" si="17" ref="E75:P75">E76</f>
        <v>0</v>
      </c>
      <c r="F75" s="143">
        <f t="shared" si="17"/>
        <v>0</v>
      </c>
      <c r="G75" s="143">
        <f t="shared" si="17"/>
        <v>0</v>
      </c>
      <c r="H75" s="143">
        <f t="shared" si="17"/>
        <v>0</v>
      </c>
      <c r="I75" s="143">
        <f t="shared" si="17"/>
        <v>0</v>
      </c>
      <c r="J75" s="143">
        <f t="shared" si="17"/>
        <v>0</v>
      </c>
      <c r="K75" s="143">
        <f t="shared" si="17"/>
        <v>0</v>
      </c>
      <c r="L75" s="143">
        <f t="shared" si="17"/>
        <v>0</v>
      </c>
      <c r="M75" s="143">
        <f t="shared" si="17"/>
        <v>0</v>
      </c>
      <c r="N75" s="143">
        <f t="shared" si="17"/>
        <v>0</v>
      </c>
      <c r="O75" s="143">
        <f t="shared" si="17"/>
        <v>0</v>
      </c>
      <c r="P75" s="143">
        <f t="shared" si="17"/>
        <v>0</v>
      </c>
    </row>
    <row r="76" spans="1:16" s="142" customFormat="1" ht="63.75" customHeight="1" hidden="1">
      <c r="A76" s="139" t="s">
        <v>235</v>
      </c>
      <c r="B76" s="139" t="s">
        <v>142</v>
      </c>
      <c r="C76" s="160" t="s">
        <v>143</v>
      </c>
      <c r="D76" s="132" t="s">
        <v>144</v>
      </c>
      <c r="E76" s="133">
        <f>F76</f>
        <v>0</v>
      </c>
      <c r="F76" s="133">
        <v>0</v>
      </c>
      <c r="G76" s="141"/>
      <c r="H76" s="141">
        <v>0</v>
      </c>
      <c r="I76" s="141"/>
      <c r="J76" s="141">
        <f>L76+O76</f>
        <v>0</v>
      </c>
      <c r="K76" s="133">
        <f>O76</f>
        <v>0</v>
      </c>
      <c r="L76" s="141">
        <v>0</v>
      </c>
      <c r="M76" s="141">
        <v>0</v>
      </c>
      <c r="N76" s="141">
        <v>0</v>
      </c>
      <c r="O76" s="141"/>
      <c r="P76" s="141">
        <f>J76+E76</f>
        <v>0</v>
      </c>
    </row>
    <row r="77" spans="1:16" s="142" customFormat="1" ht="86.25" customHeight="1">
      <c r="A77" s="155" t="s">
        <v>253</v>
      </c>
      <c r="B77" s="155"/>
      <c r="C77" s="155"/>
      <c r="D77" s="156" t="s">
        <v>254</v>
      </c>
      <c r="E77" s="143">
        <f aca="true" t="shared" si="18" ref="E77:P77">E78</f>
        <v>1000</v>
      </c>
      <c r="F77" s="143">
        <f t="shared" si="18"/>
        <v>0</v>
      </c>
      <c r="G77" s="143">
        <f t="shared" si="18"/>
        <v>0</v>
      </c>
      <c r="H77" s="143">
        <f t="shared" si="18"/>
        <v>0</v>
      </c>
      <c r="I77" s="143">
        <f t="shared" si="18"/>
        <v>0</v>
      </c>
      <c r="J77" s="143">
        <f t="shared" si="18"/>
        <v>0</v>
      </c>
      <c r="K77" s="143">
        <f>K78</f>
        <v>0</v>
      </c>
      <c r="L77" s="143">
        <f t="shared" si="18"/>
        <v>0</v>
      </c>
      <c r="M77" s="143">
        <f t="shared" si="18"/>
        <v>0</v>
      </c>
      <c r="N77" s="143">
        <f t="shared" si="18"/>
        <v>0</v>
      </c>
      <c r="O77" s="143">
        <f t="shared" si="18"/>
        <v>0</v>
      </c>
      <c r="P77" s="143">
        <f t="shared" si="18"/>
        <v>1000</v>
      </c>
    </row>
    <row r="78" spans="1:16" s="142" customFormat="1" ht="63.75" customHeight="1">
      <c r="A78" s="157" t="s">
        <v>255</v>
      </c>
      <c r="B78" s="155"/>
      <c r="C78" s="155"/>
      <c r="D78" s="158" t="s">
        <v>254</v>
      </c>
      <c r="E78" s="133">
        <f aca="true" t="shared" si="19" ref="E78:J79">E79</f>
        <v>1000</v>
      </c>
      <c r="F78" s="133">
        <f t="shared" si="19"/>
        <v>0</v>
      </c>
      <c r="G78" s="133">
        <f t="shared" si="19"/>
        <v>0</v>
      </c>
      <c r="H78" s="133">
        <f t="shared" si="19"/>
        <v>0</v>
      </c>
      <c r="I78" s="133">
        <f t="shared" si="19"/>
        <v>0</v>
      </c>
      <c r="J78" s="133">
        <f t="shared" si="19"/>
        <v>0</v>
      </c>
      <c r="K78" s="133">
        <f>K79</f>
        <v>0</v>
      </c>
      <c r="L78" s="133">
        <f aca="true" t="shared" si="20" ref="L78:P79">L79</f>
        <v>0</v>
      </c>
      <c r="M78" s="133">
        <f t="shared" si="20"/>
        <v>0</v>
      </c>
      <c r="N78" s="133">
        <f t="shared" si="20"/>
        <v>0</v>
      </c>
      <c r="O78" s="133">
        <f t="shared" si="20"/>
        <v>0</v>
      </c>
      <c r="P78" s="133">
        <f t="shared" si="20"/>
        <v>1000</v>
      </c>
    </row>
    <row r="79" spans="1:16" s="142" customFormat="1" ht="63.75" customHeight="1">
      <c r="A79" s="135"/>
      <c r="B79" s="135" t="s">
        <v>256</v>
      </c>
      <c r="C79" s="135"/>
      <c r="D79" s="144" t="s">
        <v>257</v>
      </c>
      <c r="E79" s="143">
        <f t="shared" si="19"/>
        <v>1000</v>
      </c>
      <c r="F79" s="143">
        <f t="shared" si="19"/>
        <v>0</v>
      </c>
      <c r="G79" s="143">
        <f t="shared" si="19"/>
        <v>0</v>
      </c>
      <c r="H79" s="143">
        <f t="shared" si="19"/>
        <v>0</v>
      </c>
      <c r="I79" s="143">
        <f t="shared" si="19"/>
        <v>0</v>
      </c>
      <c r="J79" s="143">
        <f t="shared" si="19"/>
        <v>0</v>
      </c>
      <c r="K79" s="143">
        <f>K80</f>
        <v>0</v>
      </c>
      <c r="L79" s="143">
        <f t="shared" si="20"/>
        <v>0</v>
      </c>
      <c r="M79" s="143">
        <f t="shared" si="20"/>
        <v>0</v>
      </c>
      <c r="N79" s="143">
        <f t="shared" si="20"/>
        <v>0</v>
      </c>
      <c r="O79" s="143">
        <f t="shared" si="20"/>
        <v>0</v>
      </c>
      <c r="P79" s="143">
        <f t="shared" si="20"/>
        <v>1000</v>
      </c>
    </row>
    <row r="80" spans="1:16" s="142" customFormat="1" ht="63.75" customHeight="1">
      <c r="A80" s="131" t="s">
        <v>341</v>
      </c>
      <c r="B80" s="131" t="s">
        <v>342</v>
      </c>
      <c r="C80" s="131" t="s">
        <v>258</v>
      </c>
      <c r="D80" s="132" t="s">
        <v>343</v>
      </c>
      <c r="E80" s="133">
        <v>1000</v>
      </c>
      <c r="F80" s="133">
        <v>0</v>
      </c>
      <c r="G80" s="133"/>
      <c r="H80" s="133">
        <v>0</v>
      </c>
      <c r="I80" s="133"/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f>J80+E80</f>
        <v>1000</v>
      </c>
    </row>
    <row r="81" spans="1:16" s="145" customFormat="1" ht="58.5" customHeight="1">
      <c r="A81" s="93" t="s">
        <v>51</v>
      </c>
      <c r="B81" s="93" t="s">
        <v>51</v>
      </c>
      <c r="C81" s="93" t="s">
        <v>51</v>
      </c>
      <c r="D81" s="136" t="s">
        <v>236</v>
      </c>
      <c r="E81" s="143">
        <f>F81+I81+E77</f>
        <v>65484744</v>
      </c>
      <c r="F81" s="143">
        <f>F16+F40+F71</f>
        <v>65483744</v>
      </c>
      <c r="G81" s="143">
        <f>G16+G40+G71</f>
        <v>43033045</v>
      </c>
      <c r="H81" s="143">
        <f>H16+H40+H71</f>
        <v>950046</v>
      </c>
      <c r="I81" s="143">
        <f>I16+I40+I71</f>
        <v>0</v>
      </c>
      <c r="J81" s="143">
        <f>L81+O81</f>
        <v>1189192</v>
      </c>
      <c r="K81" s="143">
        <f>K16+K40+K71</f>
        <v>546380</v>
      </c>
      <c r="L81" s="143">
        <f>L16+L40+L71</f>
        <v>642812</v>
      </c>
      <c r="M81" s="143">
        <f>M16+M40+M71</f>
        <v>492667</v>
      </c>
      <c r="N81" s="143">
        <f>N16+N40+N71</f>
        <v>21420</v>
      </c>
      <c r="O81" s="143">
        <f>O16+O40+O71</f>
        <v>546380</v>
      </c>
      <c r="P81" s="143">
        <f>E81+J81</f>
        <v>66673936</v>
      </c>
    </row>
    <row r="82" s="95" customFormat="1" ht="30.75">
      <c r="A82" s="94"/>
    </row>
    <row r="83" spans="1:16" s="95" customFormat="1" ht="16.5">
      <c r="A83" s="96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</row>
    <row r="84" spans="1:12" s="97" customFormat="1" ht="45">
      <c r="A84" s="368" t="s">
        <v>350</v>
      </c>
      <c r="L84" s="369" t="s">
        <v>351</v>
      </c>
    </row>
    <row r="85" spans="1:11" ht="49.5">
      <c r="A85" s="98"/>
      <c r="C85" s="38"/>
      <c r="D85" s="39"/>
      <c r="E85" s="40"/>
      <c r="F85" s="39"/>
      <c r="H85" s="39"/>
      <c r="J85" s="41"/>
      <c r="K85" s="41"/>
    </row>
    <row r="86" ht="15">
      <c r="A86" s="99"/>
    </row>
    <row r="87" ht="15">
      <c r="A87" s="99"/>
    </row>
    <row r="88" ht="15">
      <c r="A88" s="99"/>
    </row>
  </sheetData>
  <sheetProtection selectLockedCells="1" selectUnlockedCells="1"/>
  <mergeCells count="21">
    <mergeCell ref="B7:P7"/>
    <mergeCell ref="J12:J14"/>
    <mergeCell ref="J11:O11"/>
    <mergeCell ref="L12:L14"/>
    <mergeCell ref="E12:E14"/>
    <mergeCell ref="F12:F14"/>
    <mergeCell ref="G13:G14"/>
    <mergeCell ref="M12:N12"/>
    <mergeCell ref="M13:M14"/>
    <mergeCell ref="K12:K14"/>
    <mergeCell ref="A11:A14"/>
    <mergeCell ref="B11:B14"/>
    <mergeCell ref="C11:C14"/>
    <mergeCell ref="D11:D14"/>
    <mergeCell ref="E11:I11"/>
    <mergeCell ref="H13:H14"/>
    <mergeCell ref="G12:H12"/>
    <mergeCell ref="P11:P14"/>
    <mergeCell ref="I12:I14"/>
    <mergeCell ref="N13:N14"/>
    <mergeCell ref="O12:O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zoomScalePageLayoutView="0" workbookViewId="0" topLeftCell="A1">
      <selection activeCell="I7" sqref="I7"/>
    </sheetView>
  </sheetViews>
  <sheetFormatPr defaultColWidth="9.140625" defaultRowHeight="12.75"/>
  <cols>
    <col min="1" max="1" width="25.8515625" style="0" customWidth="1"/>
    <col min="2" max="2" width="15.140625" style="0" customWidth="1"/>
    <col min="7" max="7" width="13.28125" style="0" customWidth="1"/>
    <col min="9" max="9" width="13.00390625" style="0" customWidth="1"/>
    <col min="10" max="10" width="7.140625" style="0" customWidth="1"/>
    <col min="11" max="11" width="0.85546875" style="0" hidden="1" customWidth="1"/>
    <col min="12" max="12" width="9.28125" style="0" customWidth="1"/>
  </cols>
  <sheetData>
    <row r="1" spans="1:11" ht="18.75">
      <c r="A1" s="49"/>
      <c r="B1" s="49"/>
      <c r="C1" s="49"/>
      <c r="D1" s="49"/>
      <c r="E1" s="49"/>
      <c r="F1" s="49"/>
      <c r="G1" s="269"/>
      <c r="H1" s="269" t="s">
        <v>323</v>
      </c>
      <c r="I1" s="49"/>
      <c r="J1" s="49"/>
      <c r="K1" s="49"/>
    </row>
    <row r="2" spans="1:11" ht="18.75">
      <c r="A2" s="49"/>
      <c r="B2" s="49"/>
      <c r="C2" s="49"/>
      <c r="D2" s="49"/>
      <c r="E2" s="49"/>
      <c r="F2" s="49"/>
      <c r="G2" s="269"/>
      <c r="H2" s="269" t="s">
        <v>347</v>
      </c>
      <c r="I2" s="269"/>
      <c r="J2" s="269"/>
      <c r="K2" s="269"/>
    </row>
    <row r="3" spans="1:11" ht="18.75">
      <c r="A3" s="49"/>
      <c r="B3" s="49"/>
      <c r="C3" s="49"/>
      <c r="D3" s="49"/>
      <c r="E3" s="49"/>
      <c r="F3" s="49"/>
      <c r="G3" s="269"/>
      <c r="H3" s="269" t="s">
        <v>349</v>
      </c>
      <c r="I3" s="269"/>
      <c r="J3" s="269"/>
      <c r="K3" s="269"/>
    </row>
    <row r="4" spans="1:11" ht="20.25" customHeight="1">
      <c r="A4" s="49"/>
      <c r="B4" s="49"/>
      <c r="C4" s="49"/>
      <c r="D4" s="49"/>
      <c r="E4" s="49"/>
      <c r="F4" s="49"/>
      <c r="G4" s="269"/>
      <c r="H4" s="269" t="s">
        <v>355</v>
      </c>
      <c r="I4" s="269"/>
      <c r="J4" s="269"/>
      <c r="K4" s="49"/>
    </row>
    <row r="5" spans="1:9" ht="51.75" customHeight="1">
      <c r="A5" s="394" t="s">
        <v>322</v>
      </c>
      <c r="B5" s="422"/>
      <c r="C5" s="422"/>
      <c r="D5" s="422"/>
      <c r="E5" s="422"/>
      <c r="F5" s="422"/>
      <c r="G5" s="422"/>
      <c r="H5" s="422"/>
      <c r="I5" s="422"/>
    </row>
    <row r="6" spans="1:9" ht="22.5" customHeight="1">
      <c r="A6" s="426" t="s">
        <v>321</v>
      </c>
      <c r="B6" s="427"/>
      <c r="C6" s="263"/>
      <c r="D6" s="263"/>
      <c r="E6" s="263"/>
      <c r="F6" s="263"/>
      <c r="G6" s="263"/>
      <c r="H6" s="263"/>
      <c r="I6" s="263"/>
    </row>
    <row r="7" spans="1:9" ht="18.75">
      <c r="A7" s="428" t="s">
        <v>320</v>
      </c>
      <c r="B7" s="429"/>
      <c r="C7" s="263"/>
      <c r="D7" s="263"/>
      <c r="E7" s="263"/>
      <c r="F7" s="263"/>
      <c r="G7" s="263"/>
      <c r="H7" s="263"/>
      <c r="I7" s="263"/>
    </row>
    <row r="8" spans="1:9" ht="27.75" customHeight="1">
      <c r="A8" s="394" t="s">
        <v>319</v>
      </c>
      <c r="B8" s="395"/>
      <c r="C8" s="395"/>
      <c r="D8" s="395"/>
      <c r="E8" s="395"/>
      <c r="F8" s="395"/>
      <c r="G8" s="395"/>
      <c r="H8" s="395"/>
      <c r="I8" s="395"/>
    </row>
    <row r="9" spans="1:9" ht="18.75">
      <c r="A9" s="263"/>
      <c r="B9" s="263"/>
      <c r="C9" s="263"/>
      <c r="D9" s="263"/>
      <c r="E9" s="263"/>
      <c r="F9" s="263"/>
      <c r="G9" s="263"/>
      <c r="H9" s="263"/>
      <c r="I9" s="262" t="s">
        <v>313</v>
      </c>
    </row>
    <row r="10" spans="1:9" ht="47.25">
      <c r="A10" s="261" t="s">
        <v>334</v>
      </c>
      <c r="B10" s="411" t="s">
        <v>318</v>
      </c>
      <c r="C10" s="397"/>
      <c r="D10" s="397"/>
      <c r="E10" s="397"/>
      <c r="F10" s="397"/>
      <c r="G10" s="398"/>
      <c r="H10" s="420" t="s">
        <v>6</v>
      </c>
      <c r="I10" s="421"/>
    </row>
    <row r="11" spans="1:9" ht="15.75">
      <c r="A11" s="261">
        <v>1</v>
      </c>
      <c r="B11" s="268"/>
      <c r="C11" s="267"/>
      <c r="D11" s="267">
        <v>2</v>
      </c>
      <c r="E11" s="267"/>
      <c r="F11" s="267"/>
      <c r="G11" s="267"/>
      <c r="H11" s="411">
        <v>3</v>
      </c>
      <c r="I11" s="412"/>
    </row>
    <row r="12" spans="1:9" ht="28.5" customHeight="1">
      <c r="A12" s="396" t="s">
        <v>317</v>
      </c>
      <c r="B12" s="397"/>
      <c r="C12" s="397"/>
      <c r="D12" s="397"/>
      <c r="E12" s="397"/>
      <c r="F12" s="397"/>
      <c r="G12" s="397"/>
      <c r="H12" s="397"/>
      <c r="I12" s="398"/>
    </row>
    <row r="13" spans="1:9" ht="28.5" customHeight="1">
      <c r="A13" s="258">
        <v>41040400</v>
      </c>
      <c r="B13" s="414" t="s">
        <v>316</v>
      </c>
      <c r="C13" s="415"/>
      <c r="D13" s="415"/>
      <c r="E13" s="415"/>
      <c r="F13" s="415"/>
      <c r="G13" s="416"/>
      <c r="H13" s="403">
        <v>37386464</v>
      </c>
      <c r="I13" s="404"/>
    </row>
    <row r="14" spans="1:9" ht="36.75" customHeight="1">
      <c r="A14" s="258"/>
      <c r="B14" s="414" t="s">
        <v>315</v>
      </c>
      <c r="C14" s="424"/>
      <c r="D14" s="424"/>
      <c r="E14" s="424"/>
      <c r="F14" s="424"/>
      <c r="G14" s="425"/>
      <c r="H14" s="403">
        <f>H13</f>
        <v>37386464</v>
      </c>
      <c r="I14" s="407"/>
    </row>
    <row r="15" spans="1:9" ht="36.75" customHeight="1">
      <c r="A15" s="258">
        <v>41053900</v>
      </c>
      <c r="B15" s="414" t="s">
        <v>49</v>
      </c>
      <c r="C15" s="415"/>
      <c r="D15" s="415"/>
      <c r="E15" s="415"/>
      <c r="F15" s="415"/>
      <c r="G15" s="416"/>
      <c r="H15" s="423">
        <f>H16</f>
        <v>235760</v>
      </c>
      <c r="I15" s="412"/>
    </row>
    <row r="16" spans="1:9" ht="56.25" customHeight="1">
      <c r="A16" s="258"/>
      <c r="B16" s="414" t="s">
        <v>325</v>
      </c>
      <c r="C16" s="415"/>
      <c r="D16" s="415"/>
      <c r="E16" s="415"/>
      <c r="F16" s="415"/>
      <c r="G16" s="416"/>
      <c r="H16" s="423">
        <v>235760</v>
      </c>
      <c r="I16" s="412"/>
    </row>
    <row r="17" spans="1:9" ht="39" customHeight="1">
      <c r="A17" s="273"/>
      <c r="B17" s="414" t="s">
        <v>315</v>
      </c>
      <c r="C17" s="424"/>
      <c r="D17" s="424"/>
      <c r="E17" s="424"/>
      <c r="F17" s="424"/>
      <c r="G17" s="425"/>
      <c r="H17" s="423">
        <v>235760</v>
      </c>
      <c r="I17" s="412"/>
    </row>
    <row r="18" spans="1:9" ht="25.5" customHeight="1" hidden="1">
      <c r="A18" s="273"/>
      <c r="B18" s="274"/>
      <c r="C18" s="272"/>
      <c r="D18" s="272"/>
      <c r="E18" s="272"/>
      <c r="F18" s="272"/>
      <c r="G18" s="272"/>
      <c r="H18" s="275"/>
      <c r="I18" s="276"/>
    </row>
    <row r="19" spans="1:9" ht="36.75" customHeight="1" hidden="1">
      <c r="A19" s="396"/>
      <c r="B19" s="397"/>
      <c r="C19" s="397"/>
      <c r="D19" s="397"/>
      <c r="E19" s="397"/>
      <c r="F19" s="397"/>
      <c r="G19" s="397"/>
      <c r="H19" s="397"/>
      <c r="I19" s="398"/>
    </row>
    <row r="20" spans="1:9" ht="36.75" customHeight="1" hidden="1">
      <c r="A20" s="258"/>
      <c r="B20" s="266"/>
      <c r="C20" s="265"/>
      <c r="D20" s="265"/>
      <c r="E20" s="265"/>
      <c r="F20" s="265"/>
      <c r="G20" s="264"/>
      <c r="H20" s="413"/>
      <c r="I20" s="412"/>
    </row>
    <row r="21" spans="1:9" ht="24" customHeight="1">
      <c r="A21" s="258"/>
      <c r="B21" s="417" t="s">
        <v>333</v>
      </c>
      <c r="C21" s="418"/>
      <c r="D21" s="418"/>
      <c r="E21" s="418"/>
      <c r="F21" s="418"/>
      <c r="G21" s="419"/>
      <c r="H21" s="405">
        <f>H22</f>
        <v>37622224</v>
      </c>
      <c r="I21" s="406"/>
    </row>
    <row r="22" spans="1:9" ht="31.5" customHeight="1">
      <c r="A22" s="258"/>
      <c r="B22" s="414" t="s">
        <v>306</v>
      </c>
      <c r="C22" s="415"/>
      <c r="D22" s="415"/>
      <c r="E22" s="415"/>
      <c r="F22" s="415"/>
      <c r="G22" s="416"/>
      <c r="H22" s="403">
        <f>H13+H15</f>
        <v>37622224</v>
      </c>
      <c r="I22" s="404"/>
    </row>
    <row r="23" spans="1:9" ht="18.75">
      <c r="A23" s="263"/>
      <c r="B23" s="263"/>
      <c r="C23" s="263"/>
      <c r="D23" s="263"/>
      <c r="E23" s="263"/>
      <c r="F23" s="263"/>
      <c r="G23" s="263"/>
      <c r="H23" s="263"/>
      <c r="I23" s="263"/>
    </row>
    <row r="24" spans="1:9" ht="15" hidden="1">
      <c r="A24" s="394" t="s">
        <v>314</v>
      </c>
      <c r="B24" s="395"/>
      <c r="C24" s="395"/>
      <c r="D24" s="395"/>
      <c r="E24" s="395"/>
      <c r="F24" s="395"/>
      <c r="G24" s="395"/>
      <c r="H24" s="395"/>
      <c r="I24" s="395"/>
    </row>
    <row r="25" spans="1:9" ht="18.75" hidden="1">
      <c r="A25" s="263"/>
      <c r="B25" s="263"/>
      <c r="C25" s="263"/>
      <c r="D25" s="263"/>
      <c r="E25" s="263"/>
      <c r="F25" s="263"/>
      <c r="G25" s="263"/>
      <c r="H25" s="263"/>
      <c r="I25" s="262" t="s">
        <v>313</v>
      </c>
    </row>
    <row r="26" spans="1:9" ht="126" hidden="1">
      <c r="A26" s="261" t="s">
        <v>312</v>
      </c>
      <c r="B26" s="261" t="s">
        <v>311</v>
      </c>
      <c r="C26" s="411" t="s">
        <v>310</v>
      </c>
      <c r="D26" s="397"/>
      <c r="E26" s="397"/>
      <c r="F26" s="397"/>
      <c r="G26" s="398"/>
      <c r="H26" s="420" t="s">
        <v>6</v>
      </c>
      <c r="I26" s="421"/>
    </row>
    <row r="27" spans="1:9" ht="12.75" hidden="1">
      <c r="A27" s="260">
        <v>1</v>
      </c>
      <c r="B27" s="260">
        <v>2</v>
      </c>
      <c r="C27" s="408">
        <v>3</v>
      </c>
      <c r="D27" s="409"/>
      <c r="E27" s="409"/>
      <c r="F27" s="409"/>
      <c r="G27" s="410"/>
      <c r="H27" s="430">
        <v>4</v>
      </c>
      <c r="I27" s="431"/>
    </row>
    <row r="28" spans="1:9" ht="15" hidden="1">
      <c r="A28" s="396" t="s">
        <v>309</v>
      </c>
      <c r="B28" s="397"/>
      <c r="C28" s="397"/>
      <c r="D28" s="397"/>
      <c r="E28" s="397"/>
      <c r="F28" s="397"/>
      <c r="G28" s="397"/>
      <c r="H28" s="397"/>
      <c r="I28" s="398"/>
    </row>
    <row r="29" spans="1:9" ht="18.75" hidden="1">
      <c r="A29" s="258"/>
      <c r="B29" s="258"/>
      <c r="C29" s="401"/>
      <c r="D29" s="402"/>
      <c r="E29" s="402"/>
      <c r="F29" s="402"/>
      <c r="G29" s="402"/>
      <c r="H29" s="403"/>
      <c r="I29" s="407"/>
    </row>
    <row r="30" spans="1:9" ht="15" hidden="1">
      <c r="A30" s="396" t="s">
        <v>308</v>
      </c>
      <c r="B30" s="397"/>
      <c r="C30" s="397"/>
      <c r="D30" s="397"/>
      <c r="E30" s="397"/>
      <c r="F30" s="397"/>
      <c r="G30" s="397"/>
      <c r="H30" s="397"/>
      <c r="I30" s="398"/>
    </row>
    <row r="31" spans="1:9" ht="18.75" hidden="1">
      <c r="A31" s="259"/>
      <c r="B31" s="258"/>
      <c r="C31" s="401"/>
      <c r="D31" s="402"/>
      <c r="E31" s="402"/>
      <c r="F31" s="402"/>
      <c r="G31" s="402"/>
      <c r="H31" s="403"/>
      <c r="I31" s="407"/>
    </row>
    <row r="32" spans="1:9" ht="18.75" hidden="1">
      <c r="A32" s="258"/>
      <c r="B32" s="258"/>
      <c r="C32" s="399" t="s">
        <v>307</v>
      </c>
      <c r="D32" s="400"/>
      <c r="E32" s="400"/>
      <c r="F32" s="400"/>
      <c r="G32" s="400"/>
      <c r="H32" s="405"/>
      <c r="I32" s="406"/>
    </row>
    <row r="33" spans="1:9" ht="18.75" hidden="1">
      <c r="A33" s="259"/>
      <c r="B33" s="258"/>
      <c r="C33" s="401" t="s">
        <v>306</v>
      </c>
      <c r="D33" s="402"/>
      <c r="E33" s="402"/>
      <c r="F33" s="402"/>
      <c r="G33" s="402"/>
      <c r="H33" s="403"/>
      <c r="I33" s="404"/>
    </row>
    <row r="34" spans="1:9" ht="18.75" hidden="1">
      <c r="A34" s="375"/>
      <c r="B34" s="375"/>
      <c r="C34" s="390" t="s">
        <v>305</v>
      </c>
      <c r="D34" s="391"/>
      <c r="E34" s="391"/>
      <c r="F34" s="391"/>
      <c r="G34" s="391"/>
      <c r="H34" s="392"/>
      <c r="I34" s="393"/>
    </row>
    <row r="35" spans="1:9" ht="12.75">
      <c r="A35" s="376"/>
      <c r="B35" s="376"/>
      <c r="C35" s="376"/>
      <c r="D35" s="376"/>
      <c r="E35" s="376"/>
      <c r="F35" s="376"/>
      <c r="G35" s="376"/>
      <c r="H35" s="376"/>
      <c r="I35" s="376"/>
    </row>
    <row r="36" spans="1:9" ht="12.75">
      <c r="A36" s="376"/>
      <c r="B36" s="376"/>
      <c r="C36" s="376"/>
      <c r="D36" s="376"/>
      <c r="E36" s="376"/>
      <c r="F36" s="376"/>
      <c r="G36" s="376"/>
      <c r="H36" s="376"/>
      <c r="I36" s="376"/>
    </row>
    <row r="40" spans="1:8" ht="23.25">
      <c r="A40" s="374" t="s">
        <v>350</v>
      </c>
      <c r="G40" s="374" t="s">
        <v>351</v>
      </c>
      <c r="H40" s="374"/>
    </row>
  </sheetData>
  <sheetProtection/>
  <mergeCells count="41">
    <mergeCell ref="A6:B6"/>
    <mergeCell ref="A7:B7"/>
    <mergeCell ref="A12:I12"/>
    <mergeCell ref="B13:G13"/>
    <mergeCell ref="B10:G10"/>
    <mergeCell ref="C29:G29"/>
    <mergeCell ref="B17:G17"/>
    <mergeCell ref="H16:I16"/>
    <mergeCell ref="H17:I17"/>
    <mergeCell ref="H27:I27"/>
    <mergeCell ref="H10:I10"/>
    <mergeCell ref="H13:I13"/>
    <mergeCell ref="A5:I5"/>
    <mergeCell ref="H26:I26"/>
    <mergeCell ref="A19:I19"/>
    <mergeCell ref="B16:G16"/>
    <mergeCell ref="H15:I15"/>
    <mergeCell ref="A8:I8"/>
    <mergeCell ref="B15:G15"/>
    <mergeCell ref="B14:G14"/>
    <mergeCell ref="H11:I11"/>
    <mergeCell ref="C26:G26"/>
    <mergeCell ref="H20:I20"/>
    <mergeCell ref="H21:I21"/>
    <mergeCell ref="B22:G22"/>
    <mergeCell ref="B21:G21"/>
    <mergeCell ref="H22:I22"/>
    <mergeCell ref="H29:I29"/>
    <mergeCell ref="C27:G27"/>
    <mergeCell ref="H31:I31"/>
    <mergeCell ref="C31:G31"/>
    <mergeCell ref="H14:I14"/>
    <mergeCell ref="C34:G34"/>
    <mergeCell ref="H34:I34"/>
    <mergeCell ref="A24:I24"/>
    <mergeCell ref="A28:I28"/>
    <mergeCell ref="A30:I30"/>
    <mergeCell ref="C32:G32"/>
    <mergeCell ref="C33:G33"/>
    <mergeCell ref="H33:I33"/>
    <mergeCell ref="H32:I3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R41"/>
  <sheetViews>
    <sheetView view="pageBreakPreview" zoomScale="59" zoomScaleNormal="70" zoomScaleSheetLayoutView="59" zoomScalePageLayoutView="0" workbookViewId="0" topLeftCell="A1">
      <selection activeCell="D6" sqref="D6"/>
    </sheetView>
  </sheetViews>
  <sheetFormatPr defaultColWidth="9.140625" defaultRowHeight="12.75"/>
  <cols>
    <col min="1" max="1" width="17.57421875" style="100" customWidth="1"/>
    <col min="2" max="2" width="16.421875" style="100" customWidth="1"/>
    <col min="3" max="3" width="16.8515625" style="100" customWidth="1"/>
    <col min="4" max="4" width="57.28125" style="100" customWidth="1"/>
    <col min="5" max="5" width="86.00390625" style="100" customWidth="1"/>
    <col min="6" max="6" width="23.00390625" style="100" customWidth="1"/>
    <col min="7" max="7" width="23.28125" style="100" customWidth="1"/>
    <col min="8" max="8" width="21.421875" style="100" customWidth="1"/>
    <col min="9" max="9" width="26.421875" style="100" customWidth="1"/>
    <col min="10" max="10" width="19.140625" style="100" customWidth="1"/>
    <col min="11" max="17" width="9.140625" style="100" customWidth="1"/>
    <col min="18" max="18" width="12.00390625" style="100" customWidth="1"/>
    <col min="19" max="16384" width="9.140625" style="100" customWidth="1"/>
  </cols>
  <sheetData>
    <row r="1" spans="8:11" ht="29.25">
      <c r="H1" s="211" t="s">
        <v>237</v>
      </c>
      <c r="K1" s="110"/>
    </row>
    <row r="2" spans="3:11" ht="29.25">
      <c r="C2" s="101"/>
      <c r="H2" s="211" t="s">
        <v>348</v>
      </c>
      <c r="K2" s="110"/>
    </row>
    <row r="3" spans="3:11" ht="29.25">
      <c r="C3" s="101"/>
      <c r="H3" s="211" t="s">
        <v>346</v>
      </c>
      <c r="K3" s="102"/>
    </row>
    <row r="4" spans="3:11" ht="29.25">
      <c r="C4" s="101"/>
      <c r="H4" s="212" t="s">
        <v>354</v>
      </c>
      <c r="K4" s="102"/>
    </row>
    <row r="5" spans="3:11" ht="24">
      <c r="C5" s="101"/>
      <c r="I5" s="213"/>
      <c r="K5" s="102"/>
    </row>
    <row r="6" ht="24.75" customHeight="1">
      <c r="C6" s="103"/>
    </row>
    <row r="7" spans="1:18" ht="117" customHeight="1">
      <c r="A7" s="434" t="s">
        <v>326</v>
      </c>
      <c r="B7" s="434"/>
      <c r="C7" s="434"/>
      <c r="D7" s="434"/>
      <c r="E7" s="434"/>
      <c r="F7" s="434"/>
      <c r="G7" s="434"/>
      <c r="H7" s="434"/>
      <c r="I7" s="434"/>
      <c r="J7" s="214"/>
      <c r="K7" s="214"/>
      <c r="L7" s="214"/>
      <c r="M7" s="214"/>
      <c r="N7" s="112"/>
      <c r="O7" s="112"/>
      <c r="P7" s="112"/>
      <c r="Q7" s="112"/>
      <c r="R7" s="112"/>
    </row>
    <row r="8" spans="1:18" ht="18.75" customHeight="1">
      <c r="A8" s="426" t="s">
        <v>321</v>
      </c>
      <c r="B8" s="427"/>
      <c r="C8" s="270"/>
      <c r="D8" s="270"/>
      <c r="E8" s="270"/>
      <c r="F8" s="270"/>
      <c r="G8" s="270"/>
      <c r="H8" s="270"/>
      <c r="I8" s="270"/>
      <c r="J8" s="214"/>
      <c r="K8" s="214"/>
      <c r="L8" s="214"/>
      <c r="M8" s="214"/>
      <c r="N8" s="112"/>
      <c r="O8" s="112"/>
      <c r="P8" s="112"/>
      <c r="Q8" s="112"/>
      <c r="R8" s="112"/>
    </row>
    <row r="9" spans="1:10" ht="27" customHeight="1">
      <c r="A9" s="428" t="s">
        <v>320</v>
      </c>
      <c r="B9" s="429"/>
      <c r="C9" s="115"/>
      <c r="D9" s="115"/>
      <c r="E9" s="115"/>
      <c r="F9" s="115"/>
      <c r="G9" s="115"/>
      <c r="H9" s="115"/>
      <c r="I9" s="115"/>
      <c r="J9" s="215" t="s">
        <v>261</v>
      </c>
    </row>
    <row r="10" spans="1:10" ht="65.25" customHeight="1">
      <c r="A10" s="435" t="s">
        <v>68</v>
      </c>
      <c r="B10" s="435" t="s">
        <v>262</v>
      </c>
      <c r="C10" s="435" t="s">
        <v>263</v>
      </c>
      <c r="D10" s="432" t="s">
        <v>264</v>
      </c>
      <c r="E10" s="432" t="s">
        <v>265</v>
      </c>
      <c r="F10" s="432" t="s">
        <v>266</v>
      </c>
      <c r="G10" s="432" t="s">
        <v>267</v>
      </c>
      <c r="H10" s="432" t="s">
        <v>268</v>
      </c>
      <c r="I10" s="432" t="s">
        <v>269</v>
      </c>
      <c r="J10" s="433" t="s">
        <v>270</v>
      </c>
    </row>
    <row r="11" spans="1:10" ht="118.5" customHeight="1">
      <c r="A11" s="435"/>
      <c r="B11" s="435"/>
      <c r="C11" s="435"/>
      <c r="D11" s="432"/>
      <c r="E11" s="432"/>
      <c r="F11" s="432"/>
      <c r="G11" s="432"/>
      <c r="H11" s="432"/>
      <c r="I11" s="432"/>
      <c r="J11" s="433"/>
    </row>
    <row r="12" spans="1:10" s="105" customFormat="1" ht="18.75" customHeight="1">
      <c r="A12" s="216">
        <v>1</v>
      </c>
      <c r="B12" s="217">
        <v>2</v>
      </c>
      <c r="C12" s="216">
        <v>3</v>
      </c>
      <c r="D12" s="217">
        <v>4</v>
      </c>
      <c r="E12" s="216">
        <v>5</v>
      </c>
      <c r="F12" s="216">
        <v>6</v>
      </c>
      <c r="G12" s="216">
        <v>7</v>
      </c>
      <c r="H12" s="216">
        <v>8</v>
      </c>
      <c r="I12" s="218">
        <v>9</v>
      </c>
      <c r="J12" s="219">
        <v>10</v>
      </c>
    </row>
    <row r="13" spans="1:10" s="105" customFormat="1" ht="58.5" customHeight="1">
      <c r="A13" s="282" t="s">
        <v>79</v>
      </c>
      <c r="B13" s="280" t="s">
        <v>271</v>
      </c>
      <c r="C13" s="280"/>
      <c r="D13" s="281" t="s">
        <v>80</v>
      </c>
      <c r="E13" s="221"/>
      <c r="F13" s="290"/>
      <c r="G13" s="291"/>
      <c r="H13" s="290"/>
      <c r="I13" s="309">
        <f>I14</f>
        <v>546380</v>
      </c>
      <c r="J13" s="309"/>
    </row>
    <row r="14" spans="1:10" s="105" customFormat="1" ht="63.75" customHeight="1">
      <c r="A14" s="282" t="s">
        <v>81</v>
      </c>
      <c r="B14" s="282"/>
      <c r="C14" s="282"/>
      <c r="D14" s="281" t="s">
        <v>80</v>
      </c>
      <c r="E14" s="222"/>
      <c r="F14" s="292"/>
      <c r="G14" s="291"/>
      <c r="H14" s="292"/>
      <c r="I14" s="309">
        <f>I15</f>
        <v>546380</v>
      </c>
      <c r="J14" s="309"/>
    </row>
    <row r="15" spans="1:10" s="105" customFormat="1" ht="92.25" customHeight="1">
      <c r="A15" s="277" t="s">
        <v>329</v>
      </c>
      <c r="B15" s="277" t="s">
        <v>327</v>
      </c>
      <c r="C15" s="277" t="s">
        <v>143</v>
      </c>
      <c r="D15" s="279" t="s">
        <v>328</v>
      </c>
      <c r="E15" s="354" t="s">
        <v>340</v>
      </c>
      <c r="F15" s="278">
        <v>2021</v>
      </c>
      <c r="G15" s="308">
        <v>546380</v>
      </c>
      <c r="H15" s="293">
        <v>0</v>
      </c>
      <c r="I15" s="308">
        <v>546380</v>
      </c>
      <c r="J15" s="308">
        <v>100</v>
      </c>
    </row>
    <row r="16" spans="1:10" s="105" customFormat="1" ht="56.25" customHeight="1">
      <c r="A16" s="277"/>
      <c r="B16" s="277"/>
      <c r="C16" s="277"/>
      <c r="D16" s="304"/>
      <c r="E16" s="307" t="s">
        <v>272</v>
      </c>
      <c r="F16" s="305"/>
      <c r="G16" s="308">
        <v>35000</v>
      </c>
      <c r="H16" s="290">
        <v>0</v>
      </c>
      <c r="I16" s="308">
        <v>35000</v>
      </c>
      <c r="J16" s="308">
        <v>100</v>
      </c>
    </row>
    <row r="17" spans="1:10" ht="57" customHeight="1" hidden="1">
      <c r="A17" s="283" t="s">
        <v>149</v>
      </c>
      <c r="B17" s="283" t="s">
        <v>273</v>
      </c>
      <c r="C17" s="283"/>
      <c r="D17" s="62" t="s">
        <v>150</v>
      </c>
      <c r="E17" s="306"/>
      <c r="F17" s="294"/>
      <c r="G17" s="295"/>
      <c r="H17" s="294"/>
      <c r="I17" s="309">
        <f>I18</f>
        <v>0</v>
      </c>
      <c r="J17" s="312"/>
    </row>
    <row r="18" spans="1:10" ht="58.5" customHeight="1" hidden="1">
      <c r="A18" s="283" t="s">
        <v>151</v>
      </c>
      <c r="B18" s="283"/>
      <c r="C18" s="283"/>
      <c r="D18" s="62" t="s">
        <v>150</v>
      </c>
      <c r="E18" s="55"/>
      <c r="F18" s="294"/>
      <c r="G18" s="295"/>
      <c r="H18" s="294"/>
      <c r="I18" s="309">
        <f>I27</f>
        <v>0</v>
      </c>
      <c r="J18" s="313"/>
    </row>
    <row r="19" spans="1:10" ht="46.5" customHeight="1" hidden="1">
      <c r="A19" s="284" t="s">
        <v>212</v>
      </c>
      <c r="B19" s="284" t="s">
        <v>213</v>
      </c>
      <c r="C19" s="284" t="s">
        <v>214</v>
      </c>
      <c r="D19" s="225" t="s">
        <v>215</v>
      </c>
      <c r="E19" s="63" t="s">
        <v>274</v>
      </c>
      <c r="F19" s="278"/>
      <c r="G19" s="295"/>
      <c r="H19" s="294"/>
      <c r="I19" s="294"/>
      <c r="J19" s="294"/>
    </row>
    <row r="20" spans="1:10" s="124" customFormat="1" ht="43.5" customHeight="1" hidden="1">
      <c r="A20" s="285" t="s">
        <v>275</v>
      </c>
      <c r="B20" s="285" t="s">
        <v>276</v>
      </c>
      <c r="C20" s="285"/>
      <c r="D20" s="220" t="s">
        <v>277</v>
      </c>
      <c r="E20" s="63" t="s">
        <v>274</v>
      </c>
      <c r="F20" s="278"/>
      <c r="G20" s="296"/>
      <c r="H20" s="297"/>
      <c r="I20" s="297"/>
      <c r="J20" s="297"/>
    </row>
    <row r="21" spans="1:10" ht="45.75" customHeight="1" hidden="1">
      <c r="A21" s="284" t="s">
        <v>212</v>
      </c>
      <c r="B21" s="284" t="s">
        <v>213</v>
      </c>
      <c r="C21" s="284" t="s">
        <v>214</v>
      </c>
      <c r="D21" s="225" t="s">
        <v>215</v>
      </c>
      <c r="E21" s="63" t="s">
        <v>274</v>
      </c>
      <c r="F21" s="278"/>
      <c r="G21" s="298"/>
      <c r="H21" s="299"/>
      <c r="I21" s="299"/>
      <c r="J21" s="299"/>
    </row>
    <row r="22" spans="1:10" s="124" customFormat="1" ht="50.25" customHeight="1" hidden="1">
      <c r="A22" s="285" t="s">
        <v>275</v>
      </c>
      <c r="B22" s="285" t="s">
        <v>276</v>
      </c>
      <c r="C22" s="285"/>
      <c r="D22" s="220" t="s">
        <v>277</v>
      </c>
      <c r="E22" s="63" t="s">
        <v>274</v>
      </c>
      <c r="F22" s="278"/>
      <c r="G22" s="296"/>
      <c r="H22" s="297"/>
      <c r="I22" s="297"/>
      <c r="J22" s="297"/>
    </row>
    <row r="23" spans="1:10" s="226" customFormat="1" ht="39.75" customHeight="1" hidden="1">
      <c r="A23" s="284" t="s">
        <v>212</v>
      </c>
      <c r="B23" s="284" t="s">
        <v>213</v>
      </c>
      <c r="C23" s="284" t="s">
        <v>214</v>
      </c>
      <c r="D23" s="225" t="s">
        <v>215</v>
      </c>
      <c r="E23" s="63" t="s">
        <v>274</v>
      </c>
      <c r="F23" s="278"/>
      <c r="G23" s="295">
        <f>G24</f>
        <v>231080</v>
      </c>
      <c r="H23" s="297"/>
      <c r="I23" s="297"/>
      <c r="J23" s="312">
        <f>J24</f>
        <v>231080</v>
      </c>
    </row>
    <row r="24" spans="1:10" s="226" customFormat="1" ht="39.75" customHeight="1" hidden="1">
      <c r="A24" s="285" t="s">
        <v>275</v>
      </c>
      <c r="B24" s="285" t="s">
        <v>276</v>
      </c>
      <c r="C24" s="285"/>
      <c r="D24" s="220" t="s">
        <v>277</v>
      </c>
      <c r="E24" s="63" t="s">
        <v>274</v>
      </c>
      <c r="F24" s="278"/>
      <c r="G24" s="310">
        <f>G25</f>
        <v>231080</v>
      </c>
      <c r="H24" s="297"/>
      <c r="I24" s="297"/>
      <c r="J24" s="313">
        <f>J25</f>
        <v>231080</v>
      </c>
    </row>
    <row r="25" spans="1:10" s="226" customFormat="1" ht="39.75" customHeight="1" hidden="1">
      <c r="A25" s="284" t="s">
        <v>212</v>
      </c>
      <c r="B25" s="284" t="s">
        <v>213</v>
      </c>
      <c r="C25" s="284" t="s">
        <v>214</v>
      </c>
      <c r="D25" s="225" t="s">
        <v>215</v>
      </c>
      <c r="E25" s="63" t="s">
        <v>274</v>
      </c>
      <c r="F25" s="278"/>
      <c r="G25" s="296">
        <f>SUM(G26)</f>
        <v>231080</v>
      </c>
      <c r="H25" s="297"/>
      <c r="I25" s="297"/>
      <c r="J25" s="297">
        <f>SUM(J26)</f>
        <v>231080</v>
      </c>
    </row>
    <row r="26" spans="1:10" s="226" customFormat="1" ht="2.25" customHeight="1" hidden="1">
      <c r="A26" s="285" t="s">
        <v>275</v>
      </c>
      <c r="B26" s="285" t="s">
        <v>276</v>
      </c>
      <c r="C26" s="285"/>
      <c r="D26" s="220" t="s">
        <v>277</v>
      </c>
      <c r="E26" s="63" t="s">
        <v>274</v>
      </c>
      <c r="F26" s="278"/>
      <c r="G26" s="298">
        <v>231080</v>
      </c>
      <c r="H26" s="297"/>
      <c r="I26" s="297"/>
      <c r="J26" s="299">
        <v>231080</v>
      </c>
    </row>
    <row r="27" spans="1:10" s="226" customFormat="1" ht="97.5" customHeight="1" hidden="1">
      <c r="A27" s="284" t="s">
        <v>227</v>
      </c>
      <c r="B27" s="284" t="s">
        <v>228</v>
      </c>
      <c r="C27" s="284" t="s">
        <v>143</v>
      </c>
      <c r="D27" s="225" t="s">
        <v>229</v>
      </c>
      <c r="E27" s="227" t="s">
        <v>278</v>
      </c>
      <c r="F27" s="278"/>
      <c r="G27" s="308"/>
      <c r="H27" s="293"/>
      <c r="I27" s="308"/>
      <c r="J27" s="293"/>
    </row>
    <row r="28" spans="1:10" s="226" customFormat="1" ht="27.75" customHeight="1" hidden="1">
      <c r="A28" s="284"/>
      <c r="B28" s="284"/>
      <c r="C28" s="284"/>
      <c r="D28" s="225"/>
      <c r="E28" s="228" t="s">
        <v>272</v>
      </c>
      <c r="F28" s="278"/>
      <c r="G28" s="308"/>
      <c r="H28" s="298"/>
      <c r="I28" s="297"/>
      <c r="J28" s="299"/>
    </row>
    <row r="29" spans="1:10" s="226" customFormat="1" ht="60" customHeight="1" hidden="1">
      <c r="A29" s="282" t="s">
        <v>231</v>
      </c>
      <c r="B29" s="282" t="s">
        <v>279</v>
      </c>
      <c r="C29" s="282"/>
      <c r="D29" s="220" t="s">
        <v>280</v>
      </c>
      <c r="E29" s="55"/>
      <c r="F29" s="294"/>
      <c r="G29" s="296"/>
      <c r="H29" s="297"/>
      <c r="I29" s="309">
        <f>I30</f>
        <v>0</v>
      </c>
      <c r="J29" s="297"/>
    </row>
    <row r="30" spans="1:10" s="226" customFormat="1" ht="58.5" customHeight="1" hidden="1">
      <c r="A30" s="282" t="s">
        <v>233</v>
      </c>
      <c r="B30" s="282"/>
      <c r="C30" s="282"/>
      <c r="D30" s="220" t="s">
        <v>280</v>
      </c>
      <c r="E30" s="55"/>
      <c r="F30" s="294"/>
      <c r="G30" s="296"/>
      <c r="H30" s="297"/>
      <c r="I30" s="309">
        <f>I31</f>
        <v>0</v>
      </c>
      <c r="J30" s="297"/>
    </row>
    <row r="31" spans="1:10" s="226" customFormat="1" ht="44.25" customHeight="1" hidden="1">
      <c r="A31" s="286" t="s">
        <v>235</v>
      </c>
      <c r="B31" s="286" t="s">
        <v>142</v>
      </c>
      <c r="C31" s="287" t="s">
        <v>143</v>
      </c>
      <c r="D31" s="229" t="s">
        <v>144</v>
      </c>
      <c r="E31" s="230" t="s">
        <v>281</v>
      </c>
      <c r="F31" s="300"/>
      <c r="G31" s="308"/>
      <c r="H31" s="301"/>
      <c r="I31" s="308"/>
      <c r="J31" s="298"/>
    </row>
    <row r="32" spans="1:10" s="226" customFormat="1" ht="27" customHeight="1" hidden="1">
      <c r="A32" s="280"/>
      <c r="B32" s="280"/>
      <c r="C32" s="280"/>
      <c r="D32" s="223"/>
      <c r="E32" s="224" t="s">
        <v>272</v>
      </c>
      <c r="F32" s="278"/>
      <c r="G32" s="308"/>
      <c r="H32" s="297"/>
      <c r="I32" s="308"/>
      <c r="J32" s="298"/>
    </row>
    <row r="33" spans="1:10" ht="79.5" customHeight="1">
      <c r="A33" s="288"/>
      <c r="B33" s="288"/>
      <c r="C33" s="289"/>
      <c r="D33" s="231" t="s">
        <v>282</v>
      </c>
      <c r="E33" s="232"/>
      <c r="F33" s="302"/>
      <c r="G33" s="303"/>
      <c r="H33" s="302"/>
      <c r="I33" s="311">
        <f>I13+I17+I29</f>
        <v>546380</v>
      </c>
      <c r="J33" s="314"/>
    </row>
    <row r="34" spans="3:10" ht="12.75">
      <c r="C34" s="233"/>
      <c r="D34" s="233"/>
      <c r="E34" s="233"/>
      <c r="F34" s="233"/>
      <c r="G34" s="233"/>
      <c r="H34" s="233"/>
      <c r="I34" s="234"/>
      <c r="J34" s="233"/>
    </row>
    <row r="35" spans="3:8" ht="12.75">
      <c r="C35" s="352"/>
      <c r="D35" s="352"/>
      <c r="E35" s="352"/>
      <c r="F35" s="352"/>
      <c r="G35" s="352"/>
      <c r="H35" s="352"/>
    </row>
    <row r="36" spans="2:8" ht="12.75">
      <c r="B36" s="352"/>
      <c r="C36" s="352"/>
      <c r="D36" s="352"/>
      <c r="E36" s="352"/>
      <c r="F36" s="352"/>
      <c r="G36" s="352"/>
      <c r="H36" s="352"/>
    </row>
    <row r="37" spans="1:10" s="108" customFormat="1" ht="19.5">
      <c r="A37" s="378"/>
      <c r="B37" s="378"/>
      <c r="C37" s="352"/>
      <c r="D37" s="352"/>
      <c r="E37" s="352"/>
      <c r="F37" s="352"/>
      <c r="G37" s="352"/>
      <c r="H37" s="352"/>
      <c r="I37" s="352"/>
      <c r="J37" s="100"/>
    </row>
    <row r="38" spans="1:10" ht="19.5">
      <c r="A38" s="352"/>
      <c r="B38" s="352"/>
      <c r="C38" s="378"/>
      <c r="D38" s="378"/>
      <c r="E38" s="378"/>
      <c r="F38" s="378"/>
      <c r="G38" s="378"/>
      <c r="H38" s="378"/>
      <c r="I38" s="378"/>
      <c r="J38" s="108"/>
    </row>
    <row r="39" spans="1:9" ht="30">
      <c r="A39" s="377" t="s">
        <v>350</v>
      </c>
      <c r="B39" s="352"/>
      <c r="C39" s="352"/>
      <c r="D39" s="352"/>
      <c r="E39" s="352"/>
      <c r="F39" s="352"/>
      <c r="G39" s="352"/>
      <c r="H39" s="377" t="s">
        <v>351</v>
      </c>
      <c r="I39" s="352"/>
    </row>
    <row r="40" spans="1:9" ht="12.75">
      <c r="A40" s="352"/>
      <c r="B40" s="352"/>
      <c r="C40" s="352"/>
      <c r="D40" s="352"/>
      <c r="E40" s="352"/>
      <c r="F40" s="352"/>
      <c r="G40" s="352"/>
      <c r="H40" s="352"/>
      <c r="I40" s="352"/>
    </row>
    <row r="41" spans="1:8" ht="30">
      <c r="A41" s="377"/>
      <c r="H41" s="377"/>
    </row>
  </sheetData>
  <sheetProtection selectLockedCells="1" selectUnlockedCells="1"/>
  <mergeCells count="13">
    <mergeCell ref="I10:I11"/>
    <mergeCell ref="J10:J11"/>
    <mergeCell ref="A7:I7"/>
    <mergeCell ref="A10:A11"/>
    <mergeCell ref="B10:B11"/>
    <mergeCell ref="C10:C11"/>
    <mergeCell ref="D10:D11"/>
    <mergeCell ref="E10:E11"/>
    <mergeCell ref="F10:F11"/>
    <mergeCell ref="G10:G11"/>
    <mergeCell ref="H10:H11"/>
    <mergeCell ref="A8:B8"/>
    <mergeCell ref="A9:B9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R75"/>
  <sheetViews>
    <sheetView tabSelected="1" view="pageBreakPreview" zoomScale="30" zoomScaleNormal="55" zoomScaleSheetLayoutView="30" zoomScalePageLayoutView="0" workbookViewId="0" topLeftCell="A1">
      <selection activeCell="F48" sqref="F48"/>
    </sheetView>
  </sheetViews>
  <sheetFormatPr defaultColWidth="9.140625" defaultRowHeight="12.75"/>
  <cols>
    <col min="1" max="1" width="45.7109375" style="100" customWidth="1"/>
    <col min="2" max="2" width="37.28125" style="100" customWidth="1"/>
    <col min="3" max="3" width="40.8515625" style="100" customWidth="1"/>
    <col min="4" max="4" width="166.8515625" style="100" customWidth="1"/>
    <col min="5" max="5" width="82.57421875" style="100" customWidth="1"/>
    <col min="6" max="6" width="66.00390625" style="100" customWidth="1"/>
    <col min="7" max="7" width="31.57421875" style="100" customWidth="1"/>
    <col min="8" max="8" width="28.421875" style="100" customWidth="1"/>
    <col min="9" max="9" width="25.7109375" style="100" customWidth="1"/>
    <col min="10" max="10" width="26.140625" style="100" customWidth="1"/>
    <col min="11" max="17" width="9.140625" style="100" customWidth="1"/>
    <col min="18" max="18" width="12.00390625" style="100" customWidth="1"/>
    <col min="19" max="16384" width="9.140625" style="100" customWidth="1"/>
  </cols>
  <sheetData>
    <row r="1" spans="8:11" ht="48">
      <c r="H1" s="109" t="s">
        <v>260</v>
      </c>
      <c r="K1" s="110"/>
    </row>
    <row r="2" spans="8:11" ht="48">
      <c r="H2" s="109" t="s">
        <v>348</v>
      </c>
      <c r="K2" s="110"/>
    </row>
    <row r="3" spans="8:11" ht="48">
      <c r="H3" s="109" t="s">
        <v>346</v>
      </c>
      <c r="K3" s="102"/>
    </row>
    <row r="4" spans="8:11" ht="48">
      <c r="H4" s="111" t="s">
        <v>353</v>
      </c>
      <c r="K4" s="102"/>
    </row>
    <row r="5" ht="57" customHeight="1"/>
    <row r="6" spans="1:18" ht="49.5">
      <c r="A6" s="436" t="s">
        <v>338</v>
      </c>
      <c r="B6" s="436"/>
      <c r="C6" s="436"/>
      <c r="D6" s="436"/>
      <c r="E6" s="436"/>
      <c r="F6" s="436"/>
      <c r="G6" s="436"/>
      <c r="H6" s="436"/>
      <c r="I6" s="436"/>
      <c r="J6" s="436"/>
      <c r="K6" s="112"/>
      <c r="L6" s="112"/>
      <c r="M6" s="112"/>
      <c r="N6" s="112"/>
      <c r="O6" s="112"/>
      <c r="P6" s="112"/>
      <c r="Q6" s="112"/>
      <c r="R6" s="112"/>
    </row>
    <row r="7" ht="45" customHeight="1"/>
    <row r="8" ht="45" customHeight="1">
      <c r="A8" s="113" t="s">
        <v>324</v>
      </c>
    </row>
    <row r="9" ht="45" customHeight="1">
      <c r="A9" s="114" t="s">
        <v>2</v>
      </c>
    </row>
    <row r="10" spans="5:10" ht="42" customHeight="1">
      <c r="E10" s="115"/>
      <c r="F10" s="115"/>
      <c r="G10" s="115"/>
      <c r="H10" s="115"/>
      <c r="I10" s="115"/>
      <c r="J10" s="116" t="s">
        <v>3</v>
      </c>
    </row>
    <row r="11" spans="1:10" ht="41.25" customHeight="1">
      <c r="A11" s="437" t="s">
        <v>68</v>
      </c>
      <c r="B11" s="438" t="s">
        <v>238</v>
      </c>
      <c r="C11" s="438" t="s">
        <v>70</v>
      </c>
      <c r="D11" s="438" t="s">
        <v>239</v>
      </c>
      <c r="E11" s="437" t="s">
        <v>240</v>
      </c>
      <c r="F11" s="437" t="s">
        <v>241</v>
      </c>
      <c r="G11" s="437" t="s">
        <v>6</v>
      </c>
      <c r="H11" s="437" t="s">
        <v>7</v>
      </c>
      <c r="I11" s="437" t="s">
        <v>8</v>
      </c>
      <c r="J11" s="437"/>
    </row>
    <row r="12" spans="1:10" ht="184.5" customHeight="1">
      <c r="A12" s="437"/>
      <c r="B12" s="438"/>
      <c r="C12" s="438"/>
      <c r="D12" s="438"/>
      <c r="E12" s="437"/>
      <c r="F12" s="437"/>
      <c r="G12" s="437"/>
      <c r="H12" s="437"/>
      <c r="I12" s="106" t="s">
        <v>9</v>
      </c>
      <c r="J12" s="106" t="s">
        <v>10</v>
      </c>
    </row>
    <row r="13" spans="1:10" s="117" customFormat="1" ht="30.75" customHeight="1">
      <c r="A13" s="104">
        <v>1</v>
      </c>
      <c r="B13" s="104">
        <v>2</v>
      </c>
      <c r="C13" s="104">
        <v>3</v>
      </c>
      <c r="D13" s="104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  <c r="J13" s="104">
        <v>10</v>
      </c>
    </row>
    <row r="14" spans="1:10" ht="129" customHeight="1">
      <c r="A14" s="90"/>
      <c r="B14" s="90"/>
      <c r="C14" s="118"/>
      <c r="D14" s="119"/>
      <c r="E14" s="93" t="s">
        <v>242</v>
      </c>
      <c r="F14" s="93" t="s">
        <v>284</v>
      </c>
      <c r="G14" s="120">
        <f aca="true" t="shared" si="0" ref="G14:G58">H14+I14</f>
        <v>1171119</v>
      </c>
      <c r="H14" s="120">
        <f>H15+H19</f>
        <v>1171119</v>
      </c>
      <c r="I14" s="120">
        <f>I15+I19</f>
        <v>0</v>
      </c>
      <c r="J14" s="120">
        <f>J15+J19</f>
        <v>0</v>
      </c>
    </row>
    <row r="15" spans="1:10" ht="76.5" customHeight="1" hidden="1">
      <c r="A15" s="90" t="s">
        <v>79</v>
      </c>
      <c r="B15" s="90"/>
      <c r="C15" s="92"/>
      <c r="D15" s="91" t="s">
        <v>80</v>
      </c>
      <c r="E15" s="106"/>
      <c r="F15" s="106"/>
      <c r="G15" s="120">
        <f t="shared" si="0"/>
        <v>0</v>
      </c>
      <c r="H15" s="120">
        <f>H16</f>
        <v>0</v>
      </c>
      <c r="I15" s="120">
        <f>I16</f>
        <v>0</v>
      </c>
      <c r="J15" s="120">
        <f>J16</f>
        <v>0</v>
      </c>
    </row>
    <row r="16" spans="1:10" ht="69" customHeight="1" hidden="1">
      <c r="A16" s="92" t="s">
        <v>81</v>
      </c>
      <c r="B16" s="90"/>
      <c r="C16" s="90"/>
      <c r="D16" s="30" t="s">
        <v>80</v>
      </c>
      <c r="E16" s="106"/>
      <c r="F16" s="106"/>
      <c r="G16" s="121">
        <f t="shared" si="0"/>
        <v>0</v>
      </c>
      <c r="H16" s="121">
        <f>H17+H18</f>
        <v>0</v>
      </c>
      <c r="I16" s="121">
        <f>I17+I18</f>
        <v>0</v>
      </c>
      <c r="J16" s="121">
        <f>J17+J18</f>
        <v>0</v>
      </c>
    </row>
    <row r="17" spans="1:10" ht="51.75" customHeight="1" hidden="1">
      <c r="A17" s="88" t="s">
        <v>109</v>
      </c>
      <c r="B17" s="88" t="s">
        <v>110</v>
      </c>
      <c r="C17" s="88" t="s">
        <v>111</v>
      </c>
      <c r="D17" s="89" t="s">
        <v>112</v>
      </c>
      <c r="E17" s="106"/>
      <c r="F17" s="106"/>
      <c r="G17" s="121">
        <f t="shared" si="0"/>
        <v>0</v>
      </c>
      <c r="H17" s="122"/>
      <c r="I17" s="122"/>
      <c r="J17" s="122"/>
    </row>
    <row r="18" spans="1:10" s="165" customFormat="1" ht="65.25" customHeight="1" hidden="1">
      <c r="A18" s="139" t="s">
        <v>113</v>
      </c>
      <c r="B18" s="139" t="s">
        <v>114</v>
      </c>
      <c r="C18" s="139" t="s">
        <v>115</v>
      </c>
      <c r="D18" s="132" t="s">
        <v>116</v>
      </c>
      <c r="E18" s="161"/>
      <c r="F18" s="162"/>
      <c r="G18" s="163">
        <f t="shared" si="0"/>
        <v>0</v>
      </c>
      <c r="H18" s="164"/>
      <c r="I18" s="164"/>
      <c r="J18" s="164"/>
    </row>
    <row r="19" spans="1:10" s="165" customFormat="1" ht="91.5" customHeight="1">
      <c r="A19" s="155" t="s">
        <v>149</v>
      </c>
      <c r="B19" s="157"/>
      <c r="C19" s="157"/>
      <c r="D19" s="156" t="s">
        <v>150</v>
      </c>
      <c r="E19" s="162"/>
      <c r="F19" s="162"/>
      <c r="G19" s="166">
        <f t="shared" si="0"/>
        <v>1171119</v>
      </c>
      <c r="H19" s="167">
        <f>H20</f>
        <v>1171119</v>
      </c>
      <c r="I19" s="167">
        <f>I20</f>
        <v>0</v>
      </c>
      <c r="J19" s="167">
        <f>J20</f>
        <v>0</v>
      </c>
    </row>
    <row r="20" spans="1:10" s="165" customFormat="1" ht="67.5" customHeight="1">
      <c r="A20" s="157" t="s">
        <v>151</v>
      </c>
      <c r="B20" s="155"/>
      <c r="C20" s="155"/>
      <c r="D20" s="158" t="s">
        <v>150</v>
      </c>
      <c r="E20" s="162"/>
      <c r="F20" s="162"/>
      <c r="G20" s="163">
        <f t="shared" si="0"/>
        <v>1171119</v>
      </c>
      <c r="H20" s="164">
        <f>H21+H22</f>
        <v>1171119</v>
      </c>
      <c r="I20" s="164">
        <f>I21+I22</f>
        <v>0</v>
      </c>
      <c r="J20" s="164">
        <f>J21+J22</f>
        <v>0</v>
      </c>
    </row>
    <row r="21" spans="1:10" s="165" customFormat="1" ht="156" customHeight="1">
      <c r="A21" s="148" t="s">
        <v>216</v>
      </c>
      <c r="B21" s="148" t="s">
        <v>217</v>
      </c>
      <c r="C21" s="148" t="s">
        <v>192</v>
      </c>
      <c r="D21" s="140" t="s">
        <v>218</v>
      </c>
      <c r="E21" s="161"/>
      <c r="F21" s="161"/>
      <c r="G21" s="163">
        <f t="shared" si="0"/>
        <v>659400</v>
      </c>
      <c r="H21" s="164">
        <v>659400</v>
      </c>
      <c r="I21" s="164"/>
      <c r="J21" s="164"/>
    </row>
    <row r="22" spans="1:10" s="165" customFormat="1" ht="68.25" customHeight="1">
      <c r="A22" s="139" t="s">
        <v>222</v>
      </c>
      <c r="B22" s="139" t="s">
        <v>114</v>
      </c>
      <c r="C22" s="139" t="s">
        <v>115</v>
      </c>
      <c r="D22" s="132" t="s">
        <v>116</v>
      </c>
      <c r="E22" s="162"/>
      <c r="F22" s="162"/>
      <c r="G22" s="163">
        <f t="shared" si="0"/>
        <v>511719</v>
      </c>
      <c r="H22" s="164">
        <v>511719</v>
      </c>
      <c r="I22" s="164"/>
      <c r="J22" s="164"/>
    </row>
    <row r="23" spans="1:10" s="362" customFormat="1" ht="132.75" customHeight="1">
      <c r="A23" s="355" t="s">
        <v>79</v>
      </c>
      <c r="B23" s="355"/>
      <c r="C23" s="356"/>
      <c r="D23" s="357" t="s">
        <v>80</v>
      </c>
      <c r="E23" s="358" t="s">
        <v>330</v>
      </c>
      <c r="F23" s="370" t="s">
        <v>359</v>
      </c>
      <c r="G23" s="360">
        <f t="shared" si="0"/>
        <v>37020</v>
      </c>
      <c r="H23" s="361">
        <f>H24</f>
        <v>37020</v>
      </c>
      <c r="I23" s="361">
        <f>I24</f>
        <v>0</v>
      </c>
      <c r="J23" s="361">
        <f>J24</f>
        <v>0</v>
      </c>
    </row>
    <row r="24" spans="1:10" s="165" customFormat="1" ht="76.5" customHeight="1">
      <c r="A24" s="157" t="s">
        <v>81</v>
      </c>
      <c r="B24" s="155"/>
      <c r="C24" s="155"/>
      <c r="D24" s="158" t="s">
        <v>80</v>
      </c>
      <c r="E24" s="162"/>
      <c r="F24" s="162"/>
      <c r="G24" s="163">
        <f t="shared" si="0"/>
        <v>37020</v>
      </c>
      <c r="H24" s="164">
        <f>H25+H26</f>
        <v>37020</v>
      </c>
      <c r="I24" s="164">
        <f>I25+I26</f>
        <v>0</v>
      </c>
      <c r="J24" s="164">
        <f>J25+J26</f>
        <v>0</v>
      </c>
    </row>
    <row r="25" spans="1:10" s="165" customFormat="1" ht="88.5" customHeight="1">
      <c r="A25" s="157" t="s">
        <v>93</v>
      </c>
      <c r="B25" s="157" t="s">
        <v>94</v>
      </c>
      <c r="C25" s="157" t="s">
        <v>95</v>
      </c>
      <c r="D25" s="158" t="s">
        <v>96</v>
      </c>
      <c r="E25" s="162"/>
      <c r="F25" s="161"/>
      <c r="G25" s="163">
        <f t="shared" si="0"/>
        <v>16020</v>
      </c>
      <c r="H25" s="163">
        <f>16020</f>
        <v>16020</v>
      </c>
      <c r="I25" s="163"/>
      <c r="J25" s="163"/>
    </row>
    <row r="26" spans="1:10" s="165" customFormat="1" ht="121.5" customHeight="1">
      <c r="A26" s="157" t="s">
        <v>106</v>
      </c>
      <c r="B26" s="157" t="s">
        <v>107</v>
      </c>
      <c r="C26" s="157" t="s">
        <v>95</v>
      </c>
      <c r="D26" s="158" t="s">
        <v>108</v>
      </c>
      <c r="E26" s="162"/>
      <c r="F26" s="162"/>
      <c r="G26" s="163">
        <f t="shared" si="0"/>
        <v>21000</v>
      </c>
      <c r="H26" s="163">
        <v>21000</v>
      </c>
      <c r="I26" s="163"/>
      <c r="J26" s="163"/>
    </row>
    <row r="27" spans="1:10" s="165" customFormat="1" ht="121.5" customHeight="1">
      <c r="A27" s="157"/>
      <c r="B27" s="157"/>
      <c r="C27" s="157"/>
      <c r="D27" s="158"/>
      <c r="E27" s="162" t="s">
        <v>243</v>
      </c>
      <c r="F27" s="162" t="s">
        <v>283</v>
      </c>
      <c r="G27" s="163">
        <f t="shared" si="0"/>
        <v>211482</v>
      </c>
      <c r="H27" s="163">
        <f>H28+H31</f>
        <v>211482</v>
      </c>
      <c r="I27" s="163">
        <f>I28+I31</f>
        <v>0</v>
      </c>
      <c r="J27" s="163">
        <f>J28+J31</f>
        <v>0</v>
      </c>
    </row>
    <row r="28" spans="1:10" s="165" customFormat="1" ht="68.25" customHeight="1">
      <c r="A28" s="155" t="s">
        <v>79</v>
      </c>
      <c r="B28" s="155"/>
      <c r="C28" s="157"/>
      <c r="D28" s="156" t="s">
        <v>80</v>
      </c>
      <c r="E28" s="162"/>
      <c r="F28" s="162"/>
      <c r="G28" s="163">
        <f t="shared" si="0"/>
        <v>194552</v>
      </c>
      <c r="H28" s="163">
        <f aca="true" t="shared" si="1" ref="H28:J29">H29</f>
        <v>194552</v>
      </c>
      <c r="I28" s="163">
        <f t="shared" si="1"/>
        <v>0</v>
      </c>
      <c r="J28" s="163">
        <f t="shared" si="1"/>
        <v>0</v>
      </c>
    </row>
    <row r="29" spans="1:10" s="165" customFormat="1" ht="66" customHeight="1">
      <c r="A29" s="157" t="s">
        <v>81</v>
      </c>
      <c r="B29" s="155"/>
      <c r="C29" s="155"/>
      <c r="D29" s="158" t="s">
        <v>80</v>
      </c>
      <c r="E29" s="162"/>
      <c r="F29" s="162"/>
      <c r="G29" s="163">
        <f t="shared" si="0"/>
        <v>194552</v>
      </c>
      <c r="H29" s="163">
        <f t="shared" si="1"/>
        <v>194552</v>
      </c>
      <c r="I29" s="163">
        <f t="shared" si="1"/>
        <v>0</v>
      </c>
      <c r="J29" s="163">
        <f t="shared" si="1"/>
        <v>0</v>
      </c>
    </row>
    <row r="30" spans="1:10" s="165" customFormat="1" ht="59.25" customHeight="1">
      <c r="A30" s="157" t="s">
        <v>145</v>
      </c>
      <c r="B30" s="157" t="s">
        <v>146</v>
      </c>
      <c r="C30" s="157" t="s">
        <v>147</v>
      </c>
      <c r="D30" s="158" t="s">
        <v>148</v>
      </c>
      <c r="E30" s="162"/>
      <c r="F30" s="162"/>
      <c r="G30" s="163">
        <f t="shared" si="0"/>
        <v>194552</v>
      </c>
      <c r="H30" s="163">
        <v>194552</v>
      </c>
      <c r="I30" s="163">
        <f>J30</f>
        <v>0</v>
      </c>
      <c r="J30" s="163"/>
    </row>
    <row r="31" spans="1:10" s="165" customFormat="1" ht="81" customHeight="1">
      <c r="A31" s="155" t="s">
        <v>149</v>
      </c>
      <c r="B31" s="157"/>
      <c r="C31" s="157"/>
      <c r="D31" s="156" t="s">
        <v>150</v>
      </c>
      <c r="E31" s="162"/>
      <c r="F31" s="162"/>
      <c r="G31" s="163">
        <f t="shared" si="0"/>
        <v>16930</v>
      </c>
      <c r="H31" s="163">
        <f aca="true" t="shared" si="2" ref="H31:J32">H32</f>
        <v>16930</v>
      </c>
      <c r="I31" s="163">
        <f t="shared" si="2"/>
        <v>0</v>
      </c>
      <c r="J31" s="163">
        <f t="shared" si="2"/>
        <v>0</v>
      </c>
    </row>
    <row r="32" spans="1:10" s="165" customFormat="1" ht="82.5" customHeight="1">
      <c r="A32" s="157" t="s">
        <v>151</v>
      </c>
      <c r="B32" s="155"/>
      <c r="C32" s="155"/>
      <c r="D32" s="158" t="s">
        <v>150</v>
      </c>
      <c r="E32" s="162"/>
      <c r="F32" s="162"/>
      <c r="G32" s="163">
        <f t="shared" si="0"/>
        <v>16930</v>
      </c>
      <c r="H32" s="163">
        <f t="shared" si="2"/>
        <v>16930</v>
      </c>
      <c r="I32" s="163">
        <f t="shared" si="2"/>
        <v>0</v>
      </c>
      <c r="J32" s="163">
        <f t="shared" si="2"/>
        <v>0</v>
      </c>
    </row>
    <row r="33" spans="1:10" s="165" customFormat="1" ht="81" customHeight="1">
      <c r="A33" s="157" t="s">
        <v>230</v>
      </c>
      <c r="B33" s="157" t="s">
        <v>146</v>
      </c>
      <c r="C33" s="157" t="s">
        <v>147</v>
      </c>
      <c r="D33" s="158" t="s">
        <v>148</v>
      </c>
      <c r="E33" s="162"/>
      <c r="F33" s="162"/>
      <c r="G33" s="163">
        <f t="shared" si="0"/>
        <v>16930</v>
      </c>
      <c r="H33" s="163">
        <v>16930</v>
      </c>
      <c r="I33" s="163">
        <f>J33</f>
        <v>0</v>
      </c>
      <c r="J33" s="163"/>
    </row>
    <row r="34" spans="1:10" s="362" customFormat="1" ht="144" customHeight="1">
      <c r="A34" s="355" t="s">
        <v>79</v>
      </c>
      <c r="B34" s="355"/>
      <c r="C34" s="356"/>
      <c r="D34" s="357" t="s">
        <v>80</v>
      </c>
      <c r="E34" s="358" t="s">
        <v>344</v>
      </c>
      <c r="F34" s="370" t="s">
        <v>360</v>
      </c>
      <c r="G34" s="360">
        <f t="shared" si="0"/>
        <v>71105</v>
      </c>
      <c r="H34" s="360">
        <f>H35</f>
        <v>71105</v>
      </c>
      <c r="I34" s="360">
        <f>I35</f>
        <v>0</v>
      </c>
      <c r="J34" s="360">
        <f>J35</f>
        <v>0</v>
      </c>
    </row>
    <row r="35" spans="1:10" s="165" customFormat="1" ht="73.5" customHeight="1">
      <c r="A35" s="157" t="s">
        <v>81</v>
      </c>
      <c r="B35" s="155"/>
      <c r="C35" s="155"/>
      <c r="D35" s="158" t="s">
        <v>80</v>
      </c>
      <c r="E35" s="161"/>
      <c r="F35" s="162"/>
      <c r="G35" s="163">
        <f t="shared" si="0"/>
        <v>71105</v>
      </c>
      <c r="H35" s="163">
        <f>H36+H37+H38+H39</f>
        <v>71105</v>
      </c>
      <c r="I35" s="163">
        <f>I36+I37+I38+I39</f>
        <v>0</v>
      </c>
      <c r="J35" s="163">
        <f>J36+J37+J38+J39</f>
        <v>0</v>
      </c>
    </row>
    <row r="36" spans="1:10" s="170" customFormat="1" ht="70.5" customHeight="1">
      <c r="A36" s="168" t="s">
        <v>93</v>
      </c>
      <c r="B36" s="168" t="s">
        <v>94</v>
      </c>
      <c r="C36" s="168" t="s">
        <v>95</v>
      </c>
      <c r="D36" s="32" t="s">
        <v>96</v>
      </c>
      <c r="E36" s="93"/>
      <c r="F36" s="93"/>
      <c r="G36" s="169">
        <f t="shared" si="0"/>
        <v>45880</v>
      </c>
      <c r="H36" s="169">
        <v>45880</v>
      </c>
      <c r="I36" s="169"/>
      <c r="J36" s="169"/>
    </row>
    <row r="37" spans="1:10" s="170" customFormat="1" ht="72" customHeight="1">
      <c r="A37" s="168" t="s">
        <v>97</v>
      </c>
      <c r="B37" s="168" t="s">
        <v>98</v>
      </c>
      <c r="C37" s="168" t="s">
        <v>95</v>
      </c>
      <c r="D37" s="32" t="s">
        <v>99</v>
      </c>
      <c r="E37" s="93"/>
      <c r="F37" s="93"/>
      <c r="G37" s="169">
        <f t="shared" si="0"/>
        <v>805</v>
      </c>
      <c r="H37" s="169">
        <v>805</v>
      </c>
      <c r="I37" s="169"/>
      <c r="J37" s="169"/>
    </row>
    <row r="38" spans="1:10" s="171" customFormat="1" ht="58.5" customHeight="1">
      <c r="A38" s="157" t="s">
        <v>100</v>
      </c>
      <c r="B38" s="157" t="s">
        <v>101</v>
      </c>
      <c r="C38" s="157" t="s">
        <v>95</v>
      </c>
      <c r="D38" s="158" t="s">
        <v>102</v>
      </c>
      <c r="E38" s="162"/>
      <c r="F38" s="162"/>
      <c r="G38" s="163">
        <f t="shared" si="0"/>
        <v>13040</v>
      </c>
      <c r="H38" s="164">
        <v>13040</v>
      </c>
      <c r="I38" s="164"/>
      <c r="J38" s="164"/>
    </row>
    <row r="39" spans="1:10" s="170" customFormat="1" ht="98.25" customHeight="1">
      <c r="A39" s="168" t="s">
        <v>103</v>
      </c>
      <c r="B39" s="168" t="s">
        <v>104</v>
      </c>
      <c r="C39" s="168" t="s">
        <v>95</v>
      </c>
      <c r="D39" s="32" t="s">
        <v>105</v>
      </c>
      <c r="E39" s="93"/>
      <c r="F39" s="172"/>
      <c r="G39" s="169">
        <f t="shared" si="0"/>
        <v>11380</v>
      </c>
      <c r="H39" s="173">
        <v>11380</v>
      </c>
      <c r="I39" s="173"/>
      <c r="J39" s="173"/>
    </row>
    <row r="40" spans="1:10" s="165" customFormat="1" ht="218.25" customHeight="1">
      <c r="A40" s="155" t="s">
        <v>79</v>
      </c>
      <c r="B40" s="155"/>
      <c r="C40" s="157"/>
      <c r="D40" s="156" t="s">
        <v>80</v>
      </c>
      <c r="E40" s="93" t="s">
        <v>244</v>
      </c>
      <c r="F40" s="93" t="s">
        <v>245</v>
      </c>
      <c r="G40" s="166">
        <f t="shared" si="0"/>
        <v>1300</v>
      </c>
      <c r="H40" s="167">
        <f aca="true" t="shared" si="3" ref="H40:J41">H41</f>
        <v>1300</v>
      </c>
      <c r="I40" s="167">
        <f t="shared" si="3"/>
        <v>0</v>
      </c>
      <c r="J40" s="167">
        <f t="shared" si="3"/>
        <v>0</v>
      </c>
    </row>
    <row r="41" spans="1:10" s="165" customFormat="1" ht="69.75" customHeight="1">
      <c r="A41" s="157" t="s">
        <v>81</v>
      </c>
      <c r="B41" s="155"/>
      <c r="C41" s="155"/>
      <c r="D41" s="158" t="s">
        <v>80</v>
      </c>
      <c r="E41" s="162"/>
      <c r="F41" s="162"/>
      <c r="G41" s="163">
        <f t="shared" si="0"/>
        <v>1300</v>
      </c>
      <c r="H41" s="164">
        <f t="shared" si="3"/>
        <v>1300</v>
      </c>
      <c r="I41" s="164">
        <f t="shared" si="3"/>
        <v>0</v>
      </c>
      <c r="J41" s="164">
        <f t="shared" si="3"/>
        <v>0</v>
      </c>
    </row>
    <row r="42" spans="1:10" s="165" customFormat="1" ht="63.75" customHeight="1">
      <c r="A42" s="157" t="s">
        <v>135</v>
      </c>
      <c r="B42" s="157" t="s">
        <v>136</v>
      </c>
      <c r="C42" s="157" t="s">
        <v>137</v>
      </c>
      <c r="D42" s="158" t="s">
        <v>138</v>
      </c>
      <c r="E42" s="174"/>
      <c r="F42" s="162"/>
      <c r="G42" s="163">
        <f t="shared" si="0"/>
        <v>1300</v>
      </c>
      <c r="H42" s="164">
        <v>1300</v>
      </c>
      <c r="I42" s="164"/>
      <c r="J42" s="164"/>
    </row>
    <row r="43" spans="1:10" s="165" customFormat="1" ht="100.5" customHeight="1">
      <c r="A43" s="155" t="s">
        <v>79</v>
      </c>
      <c r="B43" s="155"/>
      <c r="C43" s="157"/>
      <c r="D43" s="156" t="s">
        <v>80</v>
      </c>
      <c r="E43" s="93" t="s">
        <v>246</v>
      </c>
      <c r="F43" s="93" t="s">
        <v>287</v>
      </c>
      <c r="G43" s="166">
        <f t="shared" si="0"/>
        <v>164870</v>
      </c>
      <c r="H43" s="167">
        <f aca="true" t="shared" si="4" ref="H43:J44">H44</f>
        <v>164870</v>
      </c>
      <c r="I43" s="167">
        <f t="shared" si="4"/>
        <v>0</v>
      </c>
      <c r="J43" s="167">
        <f t="shared" si="4"/>
        <v>0</v>
      </c>
    </row>
    <row r="44" spans="1:10" s="165" customFormat="1" ht="78" customHeight="1">
      <c r="A44" s="157" t="s">
        <v>81</v>
      </c>
      <c r="B44" s="155"/>
      <c r="C44" s="155"/>
      <c r="D44" s="158" t="s">
        <v>80</v>
      </c>
      <c r="E44" s="162"/>
      <c r="F44" s="162"/>
      <c r="G44" s="163">
        <f t="shared" si="0"/>
        <v>164870</v>
      </c>
      <c r="H44" s="164">
        <f t="shared" si="4"/>
        <v>164870</v>
      </c>
      <c r="I44" s="164">
        <f t="shared" si="4"/>
        <v>0</v>
      </c>
      <c r="J44" s="164">
        <f t="shared" si="4"/>
        <v>0</v>
      </c>
    </row>
    <row r="45" spans="1:10" s="165" customFormat="1" ht="68.25" customHeight="1">
      <c r="A45" s="139" t="s">
        <v>119</v>
      </c>
      <c r="B45" s="139" t="s">
        <v>120</v>
      </c>
      <c r="C45" s="139" t="s">
        <v>121</v>
      </c>
      <c r="D45" s="140" t="s">
        <v>122</v>
      </c>
      <c r="E45" s="162"/>
      <c r="F45" s="162"/>
      <c r="G45" s="163">
        <f t="shared" si="0"/>
        <v>164870</v>
      </c>
      <c r="H45" s="164">
        <v>164870</v>
      </c>
      <c r="I45" s="164"/>
      <c r="J45" s="164"/>
    </row>
    <row r="46" spans="1:10" s="362" customFormat="1" ht="111.75" customHeight="1">
      <c r="A46" s="355" t="s">
        <v>79</v>
      </c>
      <c r="B46" s="355"/>
      <c r="C46" s="356"/>
      <c r="D46" s="357" t="s">
        <v>80</v>
      </c>
      <c r="E46" s="358" t="s">
        <v>331</v>
      </c>
      <c r="F46" s="359" t="s">
        <v>361</v>
      </c>
      <c r="G46" s="360">
        <f t="shared" si="0"/>
        <v>52000</v>
      </c>
      <c r="H46" s="361">
        <f aca="true" t="shared" si="5" ref="H46:J47">H47</f>
        <v>52000</v>
      </c>
      <c r="I46" s="361">
        <f t="shared" si="5"/>
        <v>0</v>
      </c>
      <c r="J46" s="361">
        <f t="shared" si="5"/>
        <v>0</v>
      </c>
    </row>
    <row r="47" spans="1:10" s="165" customFormat="1" ht="69.75" customHeight="1">
      <c r="A47" s="157" t="s">
        <v>81</v>
      </c>
      <c r="B47" s="155"/>
      <c r="C47" s="155"/>
      <c r="D47" s="158" t="s">
        <v>80</v>
      </c>
      <c r="E47" s="162"/>
      <c r="F47" s="176"/>
      <c r="G47" s="163">
        <f t="shared" si="0"/>
        <v>52000</v>
      </c>
      <c r="H47" s="164">
        <f t="shared" si="5"/>
        <v>52000</v>
      </c>
      <c r="I47" s="164">
        <f t="shared" si="5"/>
        <v>0</v>
      </c>
      <c r="J47" s="164">
        <f t="shared" si="5"/>
        <v>0</v>
      </c>
    </row>
    <row r="48" spans="1:10" s="165" customFormat="1" ht="108.75" customHeight="1">
      <c r="A48" s="157" t="s">
        <v>125</v>
      </c>
      <c r="B48" s="157" t="s">
        <v>126</v>
      </c>
      <c r="C48" s="157" t="s">
        <v>127</v>
      </c>
      <c r="D48" s="158" t="s">
        <v>128</v>
      </c>
      <c r="E48" s="162"/>
      <c r="F48" s="176"/>
      <c r="G48" s="163">
        <f t="shared" si="0"/>
        <v>52000</v>
      </c>
      <c r="H48" s="164">
        <v>52000</v>
      </c>
      <c r="I48" s="164"/>
      <c r="J48" s="164"/>
    </row>
    <row r="49" spans="1:10" s="165" customFormat="1" ht="123" customHeight="1">
      <c r="A49" s="157"/>
      <c r="B49" s="157"/>
      <c r="C49" s="157"/>
      <c r="E49" s="175" t="s">
        <v>247</v>
      </c>
      <c r="F49" s="93" t="s">
        <v>285</v>
      </c>
      <c r="G49" s="166">
        <f t="shared" si="0"/>
        <v>235760</v>
      </c>
      <c r="H49" s="167">
        <f aca="true" t="shared" si="6" ref="H49:J51">H50</f>
        <v>235760</v>
      </c>
      <c r="I49" s="167">
        <f t="shared" si="6"/>
        <v>0</v>
      </c>
      <c r="J49" s="167">
        <f t="shared" si="6"/>
        <v>0</v>
      </c>
    </row>
    <row r="50" spans="1:10" s="165" customFormat="1" ht="96.75" customHeight="1">
      <c r="A50" s="155" t="s">
        <v>149</v>
      </c>
      <c r="B50" s="157"/>
      <c r="C50" s="157"/>
      <c r="D50" s="177" t="s">
        <v>150</v>
      </c>
      <c r="E50" s="176"/>
      <c r="F50" s="178"/>
      <c r="G50" s="166">
        <f t="shared" si="0"/>
        <v>235760</v>
      </c>
      <c r="H50" s="167">
        <f t="shared" si="6"/>
        <v>235760</v>
      </c>
      <c r="I50" s="167">
        <f t="shared" si="6"/>
        <v>0</v>
      </c>
      <c r="J50" s="167">
        <f t="shared" si="6"/>
        <v>0</v>
      </c>
    </row>
    <row r="51" spans="1:10" s="165" customFormat="1" ht="83.25" customHeight="1">
      <c r="A51" s="157" t="s">
        <v>151</v>
      </c>
      <c r="B51" s="155"/>
      <c r="C51" s="155"/>
      <c r="D51" s="179" t="s">
        <v>150</v>
      </c>
      <c r="E51" s="176"/>
      <c r="F51" s="180"/>
      <c r="G51" s="163">
        <f t="shared" si="0"/>
        <v>235760</v>
      </c>
      <c r="H51" s="164">
        <f t="shared" si="6"/>
        <v>235760</v>
      </c>
      <c r="I51" s="164">
        <f>I52+I53</f>
        <v>0</v>
      </c>
      <c r="J51" s="164">
        <f>J52+J53</f>
        <v>0</v>
      </c>
    </row>
    <row r="52" spans="1:10" s="165" customFormat="1" ht="124.5" customHeight="1">
      <c r="A52" s="181" t="s">
        <v>212</v>
      </c>
      <c r="B52" s="181" t="s">
        <v>213</v>
      </c>
      <c r="C52" s="181" t="s">
        <v>214</v>
      </c>
      <c r="D52" s="182" t="s">
        <v>215</v>
      </c>
      <c r="E52" s="175"/>
      <c r="F52" s="183"/>
      <c r="G52" s="184">
        <f t="shared" si="0"/>
        <v>235760</v>
      </c>
      <c r="H52" s="185">
        <v>235760</v>
      </c>
      <c r="I52" s="185">
        <f>J52</f>
        <v>0</v>
      </c>
      <c r="J52" s="185"/>
    </row>
    <row r="53" spans="1:10" s="165" customFormat="1" ht="102.75" customHeight="1" hidden="1">
      <c r="A53" s="139" t="s">
        <v>227</v>
      </c>
      <c r="B53" s="139" t="s">
        <v>228</v>
      </c>
      <c r="C53" s="139" t="s">
        <v>143</v>
      </c>
      <c r="D53" s="132" t="s">
        <v>229</v>
      </c>
      <c r="E53" s="186"/>
      <c r="F53" s="187"/>
      <c r="G53" s="184">
        <f>H53+I53</f>
        <v>0</v>
      </c>
      <c r="H53" s="185">
        <v>0</v>
      </c>
      <c r="I53" s="185">
        <f>J53</f>
        <v>0</v>
      </c>
      <c r="J53" s="185"/>
    </row>
    <row r="54" spans="1:10" s="165" customFormat="1" ht="151.5" customHeight="1">
      <c r="A54" s="148"/>
      <c r="B54" s="148"/>
      <c r="C54" s="148"/>
      <c r="D54" s="150"/>
      <c r="E54" s="188" t="s">
        <v>248</v>
      </c>
      <c r="F54" s="189" t="s">
        <v>286</v>
      </c>
      <c r="G54" s="166">
        <f t="shared" si="0"/>
        <v>7055740</v>
      </c>
      <c r="H54" s="167">
        <f>H55+H60</f>
        <v>7053300</v>
      </c>
      <c r="I54" s="167">
        <f>I55+I60</f>
        <v>2440</v>
      </c>
      <c r="J54" s="167">
        <f>J55+J60</f>
        <v>0</v>
      </c>
    </row>
    <row r="55" spans="1:10" s="165" customFormat="1" ht="74.25" customHeight="1" hidden="1">
      <c r="A55" s="190" t="s">
        <v>79</v>
      </c>
      <c r="B55" s="190"/>
      <c r="C55" s="190"/>
      <c r="D55" s="191" t="s">
        <v>80</v>
      </c>
      <c r="E55" s="192"/>
      <c r="F55" s="193"/>
      <c r="G55" s="194">
        <f t="shared" si="0"/>
        <v>0</v>
      </c>
      <c r="H55" s="195">
        <f>H56</f>
        <v>0</v>
      </c>
      <c r="I55" s="195">
        <f>I56</f>
        <v>0</v>
      </c>
      <c r="J55" s="195">
        <f>J56</f>
        <v>0</v>
      </c>
    </row>
    <row r="56" spans="1:10" s="165" customFormat="1" ht="66" customHeight="1" hidden="1">
      <c r="A56" s="157" t="s">
        <v>81</v>
      </c>
      <c r="B56" s="155"/>
      <c r="C56" s="155"/>
      <c r="D56" s="158" t="s">
        <v>80</v>
      </c>
      <c r="E56" s="196"/>
      <c r="F56" s="197"/>
      <c r="G56" s="163">
        <f t="shared" si="0"/>
        <v>0</v>
      </c>
      <c r="H56" s="164">
        <f>H57</f>
        <v>0</v>
      </c>
      <c r="I56" s="164">
        <f>I57+I58+I59</f>
        <v>0</v>
      </c>
      <c r="J56" s="164">
        <f>J57+J58+J59</f>
        <v>0</v>
      </c>
    </row>
    <row r="57" spans="1:10" s="170" customFormat="1" ht="57" customHeight="1" hidden="1">
      <c r="A57" s="131" t="s">
        <v>131</v>
      </c>
      <c r="B57" s="131" t="s">
        <v>132</v>
      </c>
      <c r="C57" s="131" t="s">
        <v>133</v>
      </c>
      <c r="D57" s="132" t="s">
        <v>134</v>
      </c>
      <c r="E57" s="198"/>
      <c r="F57" s="199"/>
      <c r="G57" s="169">
        <f t="shared" si="0"/>
        <v>0</v>
      </c>
      <c r="H57" s="173"/>
      <c r="I57" s="173">
        <f>J57</f>
        <v>0</v>
      </c>
      <c r="J57" s="173"/>
    </row>
    <row r="58" spans="1:10" s="170" customFormat="1" ht="106.5" customHeight="1" hidden="1">
      <c r="A58" s="131" t="s">
        <v>249</v>
      </c>
      <c r="B58" s="131" t="s">
        <v>250</v>
      </c>
      <c r="C58" s="131" t="s">
        <v>251</v>
      </c>
      <c r="D58" s="200" t="s">
        <v>252</v>
      </c>
      <c r="E58" s="198"/>
      <c r="F58" s="199"/>
      <c r="G58" s="169">
        <f t="shared" si="0"/>
        <v>0</v>
      </c>
      <c r="H58" s="173">
        <v>0</v>
      </c>
      <c r="I58" s="173"/>
      <c r="J58" s="173"/>
    </row>
    <row r="59" spans="1:10" s="170" customFormat="1" ht="106.5" customHeight="1" hidden="1">
      <c r="A59" s="139" t="s">
        <v>141</v>
      </c>
      <c r="B59" s="139" t="s">
        <v>142</v>
      </c>
      <c r="C59" s="139" t="s">
        <v>143</v>
      </c>
      <c r="D59" s="201" t="s">
        <v>144</v>
      </c>
      <c r="E59" s="198"/>
      <c r="F59" s="199"/>
      <c r="G59" s="169">
        <f>H59+I59</f>
        <v>0</v>
      </c>
      <c r="H59" s="173">
        <v>0</v>
      </c>
      <c r="I59" s="173">
        <f>J59</f>
        <v>0</v>
      </c>
      <c r="J59" s="173"/>
    </row>
    <row r="60" spans="1:10" s="165" customFormat="1" ht="99" customHeight="1">
      <c r="A60" s="155" t="s">
        <v>231</v>
      </c>
      <c r="B60" s="155"/>
      <c r="C60" s="155"/>
      <c r="D60" s="156" t="s">
        <v>232</v>
      </c>
      <c r="E60" s="202"/>
      <c r="F60" s="203"/>
      <c r="G60" s="204">
        <f>G61</f>
        <v>7055740</v>
      </c>
      <c r="H60" s="204">
        <f>H61</f>
        <v>7053300</v>
      </c>
      <c r="I60" s="204">
        <f>I61</f>
        <v>2440</v>
      </c>
      <c r="J60" s="204">
        <f>J61</f>
        <v>0</v>
      </c>
    </row>
    <row r="61" spans="1:10" s="165" customFormat="1" ht="65.25" customHeight="1">
      <c r="A61" s="157" t="s">
        <v>233</v>
      </c>
      <c r="B61" s="155"/>
      <c r="C61" s="155"/>
      <c r="D61" s="158" t="s">
        <v>232</v>
      </c>
      <c r="E61" s="205"/>
      <c r="F61" s="206"/>
      <c r="G61" s="207">
        <f>G62+G63</f>
        <v>7055740</v>
      </c>
      <c r="H61" s="207">
        <f>H62+H63</f>
        <v>7053300</v>
      </c>
      <c r="I61" s="207">
        <f>I62+I63</f>
        <v>2440</v>
      </c>
      <c r="J61" s="207">
        <f>J62+J63</f>
        <v>0</v>
      </c>
    </row>
    <row r="62" spans="1:10" s="165" customFormat="1" ht="55.5" customHeight="1">
      <c r="A62" s="139" t="s">
        <v>234</v>
      </c>
      <c r="B62" s="139" t="s">
        <v>132</v>
      </c>
      <c r="C62" s="139" t="s">
        <v>133</v>
      </c>
      <c r="D62" s="208" t="s">
        <v>134</v>
      </c>
      <c r="E62" s="174"/>
      <c r="F62" s="197"/>
      <c r="G62" s="207">
        <f>H62+I62</f>
        <v>7055740</v>
      </c>
      <c r="H62" s="164">
        <v>7053300</v>
      </c>
      <c r="I62" s="164">
        <f>2440</f>
        <v>2440</v>
      </c>
      <c r="J62" s="164">
        <f>198000-78000+75000-195000</f>
        <v>0</v>
      </c>
    </row>
    <row r="63" spans="1:10" s="165" customFormat="1" ht="96.75" customHeight="1" hidden="1">
      <c r="A63" s="139" t="s">
        <v>235</v>
      </c>
      <c r="B63" s="139" t="s">
        <v>142</v>
      </c>
      <c r="C63" s="160" t="s">
        <v>143</v>
      </c>
      <c r="D63" s="201" t="s">
        <v>144</v>
      </c>
      <c r="E63" s="209"/>
      <c r="F63" s="210"/>
      <c r="G63" s="169">
        <f>H63+I63</f>
        <v>0</v>
      </c>
      <c r="H63" s="173">
        <v>0</v>
      </c>
      <c r="I63" s="173">
        <f>J63</f>
        <v>0</v>
      </c>
      <c r="J63" s="173"/>
    </row>
    <row r="64" spans="1:10" s="124" customFormat="1" ht="63.75" customHeight="1">
      <c r="A64" s="106" t="s">
        <v>51</v>
      </c>
      <c r="B64" s="106" t="s">
        <v>51</v>
      </c>
      <c r="C64" s="106" t="s">
        <v>51</v>
      </c>
      <c r="D64" s="106" t="s">
        <v>236</v>
      </c>
      <c r="E64" s="123" t="s">
        <v>51</v>
      </c>
      <c r="F64" s="123" t="s">
        <v>51</v>
      </c>
      <c r="G64" s="120">
        <f>H64+I64</f>
        <v>9000396</v>
      </c>
      <c r="H64" s="107">
        <f>H14+H23+H34+H40+H43+H46+H49+H54+H27</f>
        <v>8997956</v>
      </c>
      <c r="I64" s="107">
        <f>I14+I23+I34+I40+I43+I46+I49+I54+I27</f>
        <v>2440</v>
      </c>
      <c r="J64" s="107">
        <f>J14+J23+J34+J40+J43+J46+J49+J54+J27</f>
        <v>0</v>
      </c>
    </row>
    <row r="69" spans="4:7" ht="12.75">
      <c r="D69" s="352"/>
      <c r="E69" s="352"/>
      <c r="F69" s="352"/>
      <c r="G69" s="352"/>
    </row>
    <row r="70" spans="5:7" ht="12.75">
      <c r="E70" s="352"/>
      <c r="F70" s="352"/>
      <c r="G70" s="352"/>
    </row>
    <row r="75" spans="2:8" ht="45">
      <c r="B75" s="379" t="s">
        <v>350</v>
      </c>
      <c r="H75" s="379" t="s">
        <v>351</v>
      </c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view="pageBreakPreview" zoomScale="45" zoomScaleNormal="55" zoomScaleSheetLayoutView="45" zoomScalePageLayoutView="0" workbookViewId="0" topLeftCell="A1">
      <selection activeCell="L4" sqref="L4"/>
    </sheetView>
  </sheetViews>
  <sheetFormatPr defaultColWidth="9.140625" defaultRowHeight="12.75"/>
  <cols>
    <col min="1" max="1" width="48.7109375" style="100" customWidth="1"/>
    <col min="2" max="2" width="14.7109375" style="100" customWidth="1"/>
    <col min="3" max="3" width="16.57421875" style="100" customWidth="1"/>
    <col min="4" max="4" width="19.8515625" style="100" customWidth="1"/>
    <col min="5" max="5" width="20.00390625" style="100" customWidth="1"/>
    <col min="6" max="6" width="14.57421875" style="100" customWidth="1"/>
    <col min="7" max="7" width="13.421875" style="100" customWidth="1"/>
    <col min="8" max="8" width="20.421875" style="100" customWidth="1"/>
    <col min="9" max="9" width="19.28125" style="100" customWidth="1"/>
    <col min="10" max="10" width="14.8515625" style="100" customWidth="1"/>
    <col min="11" max="11" width="14.140625" style="100" customWidth="1"/>
    <col min="12" max="12" width="20.28125" style="100" customWidth="1"/>
    <col min="13" max="13" width="19.57421875" style="100" customWidth="1"/>
    <col min="14" max="14" width="12.00390625" style="100" customWidth="1"/>
    <col min="15" max="16384" width="9.140625" style="100" customWidth="1"/>
  </cols>
  <sheetData>
    <row r="1" spans="11:13" ht="27.75">
      <c r="K1" s="108"/>
      <c r="L1" s="238" t="s">
        <v>332</v>
      </c>
      <c r="M1" s="239"/>
    </row>
    <row r="2" spans="11:13" ht="27.75">
      <c r="K2" s="108"/>
      <c r="L2" s="238" t="s">
        <v>348</v>
      </c>
      <c r="M2" s="239"/>
    </row>
    <row r="3" spans="11:13" ht="27.75">
      <c r="K3" s="108"/>
      <c r="L3" s="238" t="s">
        <v>346</v>
      </c>
      <c r="M3" s="239"/>
    </row>
    <row r="4" spans="12:13" ht="27.75">
      <c r="L4" s="240" t="s">
        <v>352</v>
      </c>
      <c r="M4" s="239"/>
    </row>
    <row r="5" spans="11:13" ht="20.25" customHeight="1">
      <c r="K5" s="215"/>
      <c r="L5" s="215"/>
      <c r="M5" s="215"/>
    </row>
    <row r="6" spans="11:13" ht="20.25" customHeight="1">
      <c r="K6" s="215"/>
      <c r="L6" s="215"/>
      <c r="M6" s="215"/>
    </row>
    <row r="7" spans="1:13" ht="27">
      <c r="A7" s="440" t="s">
        <v>292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</row>
    <row r="8" spans="1:13" ht="27">
      <c r="A8" s="440" t="s">
        <v>339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</row>
    <row r="9" spans="1:13" ht="27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27.75">
      <c r="A10" s="257" t="s">
        <v>324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27">
      <c r="A11" s="256" t="s">
        <v>2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ht="26.25" customHeight="1">
      <c r="A12" s="254"/>
    </row>
    <row r="13" spans="1:13" ht="52.5" customHeight="1">
      <c r="A13" s="439" t="s">
        <v>304</v>
      </c>
      <c r="B13" s="441" t="s">
        <v>7</v>
      </c>
      <c r="C13" s="441"/>
      <c r="D13" s="441"/>
      <c r="E13" s="441"/>
      <c r="F13" s="441" t="s">
        <v>8</v>
      </c>
      <c r="G13" s="441"/>
      <c r="H13" s="441"/>
      <c r="I13" s="441"/>
      <c r="J13" s="441" t="s">
        <v>72</v>
      </c>
      <c r="K13" s="441"/>
      <c r="L13" s="441"/>
      <c r="M13" s="441"/>
    </row>
    <row r="14" spans="1:13" ht="33" customHeight="1">
      <c r="A14" s="439"/>
      <c r="B14" s="439" t="s">
        <v>301</v>
      </c>
      <c r="C14" s="439" t="s">
        <v>300</v>
      </c>
      <c r="D14" s="439" t="s">
        <v>303</v>
      </c>
      <c r="E14" s="439" t="s">
        <v>298</v>
      </c>
      <c r="F14" s="439" t="s">
        <v>301</v>
      </c>
      <c r="G14" s="439" t="s">
        <v>300</v>
      </c>
      <c r="H14" s="439" t="s">
        <v>302</v>
      </c>
      <c r="I14" s="439" t="s">
        <v>298</v>
      </c>
      <c r="J14" s="439" t="s">
        <v>301</v>
      </c>
      <c r="K14" s="439" t="s">
        <v>300</v>
      </c>
      <c r="L14" s="439" t="s">
        <v>299</v>
      </c>
      <c r="M14" s="439" t="s">
        <v>298</v>
      </c>
    </row>
    <row r="15" spans="1:13" ht="63.75" customHeight="1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</row>
    <row r="16" spans="1:13" ht="61.5" customHeight="1">
      <c r="A16" s="439"/>
      <c r="B16" s="253" t="s">
        <v>297</v>
      </c>
      <c r="C16" s="253" t="s">
        <v>295</v>
      </c>
      <c r="D16" s="253" t="s">
        <v>296</v>
      </c>
      <c r="E16" s="253" t="s">
        <v>295</v>
      </c>
      <c r="F16" s="253" t="s">
        <v>297</v>
      </c>
      <c r="G16" s="253" t="s">
        <v>295</v>
      </c>
      <c r="H16" s="253" t="s">
        <v>296</v>
      </c>
      <c r="I16" s="253" t="s">
        <v>295</v>
      </c>
      <c r="J16" s="253" t="s">
        <v>297</v>
      </c>
      <c r="K16" s="253" t="s">
        <v>295</v>
      </c>
      <c r="L16" s="253" t="s">
        <v>296</v>
      </c>
      <c r="M16" s="253" t="s">
        <v>295</v>
      </c>
    </row>
    <row r="17" spans="1:13" s="108" customFormat="1" ht="26.25" customHeight="1">
      <c r="A17" s="252">
        <v>1</v>
      </c>
      <c r="B17" s="252">
        <v>2</v>
      </c>
      <c r="C17" s="252">
        <v>3</v>
      </c>
      <c r="D17" s="252">
        <v>4</v>
      </c>
      <c r="E17" s="252">
        <v>5</v>
      </c>
      <c r="F17" s="251">
        <v>7</v>
      </c>
      <c r="G17" s="251">
        <v>8</v>
      </c>
      <c r="H17" s="251">
        <v>9</v>
      </c>
      <c r="I17" s="251">
        <v>10</v>
      </c>
      <c r="J17" s="251">
        <v>12</v>
      </c>
      <c r="K17" s="251">
        <v>13</v>
      </c>
      <c r="L17" s="251">
        <v>14</v>
      </c>
      <c r="M17" s="251">
        <v>15</v>
      </c>
    </row>
    <row r="18" spans="1:13" ht="109.5" customHeight="1">
      <c r="A18" s="248" t="s">
        <v>294</v>
      </c>
      <c r="B18" s="353">
        <v>144.3</v>
      </c>
      <c r="C18" s="250">
        <v>802</v>
      </c>
      <c r="D18" s="250">
        <v>66195</v>
      </c>
      <c r="E18" s="250">
        <v>0</v>
      </c>
      <c r="F18" s="249">
        <v>0</v>
      </c>
      <c r="G18" s="249">
        <v>0</v>
      </c>
      <c r="H18" s="249">
        <v>0</v>
      </c>
      <c r="I18" s="249">
        <v>0</v>
      </c>
      <c r="J18" s="363">
        <f aca="true" t="shared" si="0" ref="J18:M20">B18+F18</f>
        <v>144.3</v>
      </c>
      <c r="K18" s="249">
        <f t="shared" si="0"/>
        <v>802</v>
      </c>
      <c r="L18" s="249">
        <f t="shared" si="0"/>
        <v>66195</v>
      </c>
      <c r="M18" s="249">
        <f t="shared" si="0"/>
        <v>0</v>
      </c>
    </row>
    <row r="19" spans="1:13" ht="204" customHeight="1">
      <c r="A19" s="248" t="s">
        <v>293</v>
      </c>
      <c r="B19" s="247">
        <v>100</v>
      </c>
      <c r="C19" s="247">
        <v>700</v>
      </c>
      <c r="D19" s="247">
        <v>11000</v>
      </c>
      <c r="E19" s="247">
        <v>720</v>
      </c>
      <c r="F19" s="247">
        <v>2</v>
      </c>
      <c r="G19" s="247">
        <v>289</v>
      </c>
      <c r="H19" s="244">
        <v>4274</v>
      </c>
      <c r="I19" s="244">
        <v>38</v>
      </c>
      <c r="J19" s="244">
        <f t="shared" si="0"/>
        <v>102</v>
      </c>
      <c r="K19" s="244">
        <f t="shared" si="0"/>
        <v>989</v>
      </c>
      <c r="L19" s="244">
        <f t="shared" si="0"/>
        <v>15274</v>
      </c>
      <c r="M19" s="244">
        <f t="shared" si="0"/>
        <v>758</v>
      </c>
    </row>
    <row r="20" spans="1:13" ht="43.5" customHeight="1">
      <c r="A20" s="246" t="s">
        <v>236</v>
      </c>
      <c r="B20" s="364">
        <f aca="true" t="shared" si="1" ref="B20:I20">B18+B19</f>
        <v>244.3</v>
      </c>
      <c r="C20" s="245">
        <f t="shared" si="1"/>
        <v>1502</v>
      </c>
      <c r="D20" s="245">
        <f t="shared" si="1"/>
        <v>77195</v>
      </c>
      <c r="E20" s="245">
        <f t="shared" si="1"/>
        <v>720</v>
      </c>
      <c r="F20" s="245">
        <f t="shared" si="1"/>
        <v>2</v>
      </c>
      <c r="G20" s="245">
        <f t="shared" si="1"/>
        <v>289</v>
      </c>
      <c r="H20" s="245">
        <f t="shared" si="1"/>
        <v>4274</v>
      </c>
      <c r="I20" s="245">
        <f t="shared" si="1"/>
        <v>38</v>
      </c>
      <c r="J20" s="365">
        <f t="shared" si="0"/>
        <v>246.3</v>
      </c>
      <c r="K20" s="366">
        <f t="shared" si="0"/>
        <v>1791</v>
      </c>
      <c r="L20" s="366">
        <f t="shared" si="0"/>
        <v>81469</v>
      </c>
      <c r="M20" s="366">
        <f t="shared" si="0"/>
        <v>758</v>
      </c>
    </row>
    <row r="21" ht="16.5">
      <c r="A21" s="243"/>
    </row>
    <row r="23" spans="1:11" ht="30">
      <c r="A23" s="377" t="s">
        <v>350</v>
      </c>
      <c r="K23" s="377" t="s">
        <v>351</v>
      </c>
    </row>
    <row r="24" s="242" customFormat="1" ht="23.25"/>
    <row r="30" spans="3:5" ht="16.5">
      <c r="C30" s="241"/>
      <c r="D30" s="241"/>
      <c r="E30" s="241"/>
    </row>
  </sheetData>
  <sheetProtection selectLockedCells="1" selectUnlockedCells="1"/>
  <mergeCells count="18"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  <mergeCell ref="L14:L15"/>
    <mergeCell ref="M14:M15"/>
    <mergeCell ref="F14:F15"/>
    <mergeCell ref="G14:G15"/>
    <mergeCell ref="H14:H15"/>
    <mergeCell ref="I14:I15"/>
    <mergeCell ref="J14:J15"/>
    <mergeCell ref="K14:K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2020-12-21T08:52:06Z</cp:lastPrinted>
  <dcterms:created xsi:type="dcterms:W3CDTF">2020-07-01T13:00:39Z</dcterms:created>
  <dcterms:modified xsi:type="dcterms:W3CDTF">2020-12-24T13:03:28Z</dcterms:modified>
  <cp:category/>
  <cp:version/>
  <cp:contentType/>
  <cp:contentStatus/>
</cp:coreProperties>
</file>